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vr\groups\LMI\UIReports\Ann's\1MonthlyQuarterly\"/>
    </mc:Choice>
  </mc:AlternateContent>
  <xr:revisionPtr revIDLastSave="0" documentId="13_ncr:1_{9F8F371D-4E87-44C3-A3D6-8B8723354A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4" i="1" l="1"/>
  <c r="L83" i="1"/>
  <c r="I83" i="1"/>
  <c r="C83" i="1"/>
  <c r="L82" i="1"/>
  <c r="I82" i="1"/>
  <c r="F82" i="1"/>
  <c r="C82" i="1"/>
  <c r="L81" i="1"/>
  <c r="I81" i="1"/>
  <c r="F81" i="1"/>
  <c r="C81" i="1"/>
  <c r="I80" i="1"/>
  <c r="F80" i="1"/>
  <c r="M79" i="1"/>
  <c r="I79" i="1"/>
  <c r="C79" i="1"/>
  <c r="L78" i="1"/>
  <c r="K78" i="1"/>
  <c r="I78" i="1"/>
  <c r="F78" i="1"/>
  <c r="C78" i="1"/>
  <c r="K76" i="1"/>
  <c r="K75" i="1"/>
  <c r="J75" i="1"/>
  <c r="L74" i="1"/>
  <c r="K74" i="1"/>
  <c r="J74" i="1"/>
  <c r="G74" i="1"/>
  <c r="E74" i="1"/>
  <c r="D74" i="1"/>
  <c r="K73" i="1"/>
  <c r="J73" i="1"/>
  <c r="M71" i="1"/>
  <c r="L71" i="1"/>
  <c r="K71" i="1"/>
  <c r="J71" i="1"/>
  <c r="M70" i="1"/>
  <c r="L70" i="1"/>
  <c r="E68" i="1"/>
  <c r="L31" i="1"/>
  <c r="I31" i="1"/>
  <c r="F31" i="1"/>
  <c r="C31" i="1"/>
  <c r="L30" i="1"/>
  <c r="I30" i="1"/>
  <c r="F30" i="1"/>
  <c r="C30" i="1"/>
  <c r="I29" i="1"/>
  <c r="F29" i="1"/>
  <c r="M28" i="1"/>
  <c r="I28" i="1"/>
  <c r="C28" i="1"/>
  <c r="L27" i="1"/>
  <c r="K27" i="1"/>
  <c r="I27" i="1"/>
  <c r="F27" i="1"/>
  <c r="C27" i="1"/>
  <c r="K25" i="1"/>
  <c r="K24" i="1"/>
  <c r="J24" i="1"/>
  <c r="L23" i="1"/>
  <c r="K23" i="1"/>
  <c r="J23" i="1"/>
  <c r="G23" i="1"/>
  <c r="E23" i="1"/>
  <c r="D23" i="1"/>
  <c r="K22" i="1"/>
  <c r="J22" i="1"/>
  <c r="M20" i="1"/>
  <c r="L20" i="1"/>
  <c r="K20" i="1"/>
  <c r="J20" i="1"/>
</calcChain>
</file>

<file path=xl/sharedStrings.xml><?xml version="1.0" encoding="utf-8"?>
<sst xmlns="http://schemas.openxmlformats.org/spreadsheetml/2006/main" count="15" uniqueCount="15">
  <si>
    <t>INITIALS</t>
  </si>
  <si>
    <t>WEEKS CLM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</si>
  <si>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</si>
  <si>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</si>
  <si>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</si>
  <si>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</si>
  <si>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</si>
  <si>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</si>
  <si>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</si>
  <si>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</si>
  <si>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</si>
  <si>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</si>
  <si>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</si>
  <si>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</si>
  <si>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VERMONT UNEMPLOYMENT INSURANCE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</si>
</sst>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zoomScale="90" zoomScaleNormal="90" workbookViewId="0">
      <pane xSplit="1" ySplit="2" topLeftCell="B47" activePane="bottomRight" state="frozen"/>
      <selection pane="topRight" activeCell="B1" sqref="B1"/>
      <selection pane="bottomLeft" activeCell="A3" sqref="A3"/>
      <selection pane="bottomRight" activeCell="G53" sqref="G53"/>
    </sheetView>
  </sheetViews>
  <sheetFormatPr defaultRowHeight="13.2" x14ac:dyDescent="0.25"/>
  <sheetData>
    <row r="1" spans="1:13" x14ac:dyDescent="0.25">
      <c r="A1" t="s">
        <v>14</v>
      </c>
    </row>
    <row r="2" spans="1:13" x14ac:dyDescent="0.25"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4" spans="1:13" ht="13.8" x14ac:dyDescent="0.3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3.8" x14ac:dyDescent="0.3">
      <c r="A5" s="4">
        <v>1977</v>
      </c>
      <c r="B5" s="3">
        <v>5517</v>
      </c>
      <c r="C5" s="3">
        <v>4061</v>
      </c>
      <c r="D5" s="3">
        <v>4592</v>
      </c>
      <c r="E5" s="3">
        <v>4435</v>
      </c>
      <c r="F5" s="3">
        <v>3201</v>
      </c>
      <c r="G5" s="3">
        <v>3641</v>
      </c>
      <c r="H5" s="3">
        <v>3507</v>
      </c>
      <c r="I5" s="3">
        <v>3471</v>
      </c>
      <c r="J5" s="3">
        <v>3317</v>
      </c>
      <c r="K5" s="3">
        <v>4233</v>
      </c>
      <c r="L5" s="3">
        <v>5282</v>
      </c>
      <c r="M5" s="3">
        <v>6707</v>
      </c>
    </row>
    <row r="6" spans="1:13" ht="13.8" x14ac:dyDescent="0.3">
      <c r="A6" s="4">
        <v>1978</v>
      </c>
      <c r="B6" s="3">
        <v>5209</v>
      </c>
      <c r="C6" s="3">
        <v>3611</v>
      </c>
      <c r="D6" s="3">
        <v>3446</v>
      </c>
      <c r="E6" s="3">
        <v>4303</v>
      </c>
      <c r="F6" s="3">
        <v>3163</v>
      </c>
      <c r="G6" s="3">
        <v>4186</v>
      </c>
      <c r="H6" s="3">
        <v>3559</v>
      </c>
      <c r="I6" s="3">
        <v>2582</v>
      </c>
      <c r="J6" s="3">
        <v>2516</v>
      </c>
      <c r="K6" s="3">
        <v>4099</v>
      </c>
      <c r="L6" s="3">
        <v>4345</v>
      </c>
      <c r="M6" s="3">
        <v>6722</v>
      </c>
    </row>
    <row r="7" spans="1:13" ht="13.8" x14ac:dyDescent="0.3">
      <c r="A7" s="4">
        <v>1979</v>
      </c>
      <c r="B7" s="3">
        <v>5130</v>
      </c>
      <c r="C7" s="3">
        <v>4131</v>
      </c>
      <c r="D7" s="3">
        <v>4060</v>
      </c>
      <c r="E7" s="3">
        <v>5241</v>
      </c>
      <c r="F7" s="3">
        <v>2946</v>
      </c>
      <c r="G7" s="3">
        <v>4141</v>
      </c>
      <c r="H7" s="3">
        <v>3924</v>
      </c>
      <c r="I7" s="3">
        <v>3243</v>
      </c>
      <c r="J7" s="3">
        <v>2671</v>
      </c>
      <c r="K7" s="3">
        <v>4399</v>
      </c>
      <c r="L7" s="3">
        <v>4966</v>
      </c>
      <c r="M7" s="3">
        <v>7202</v>
      </c>
    </row>
    <row r="8" spans="1:13" ht="13.8" x14ac:dyDescent="0.3">
      <c r="A8" s="4">
        <v>1980</v>
      </c>
      <c r="B8" s="3">
        <v>5373</v>
      </c>
      <c r="C8" s="3">
        <v>4696</v>
      </c>
      <c r="D8" s="3">
        <v>4392</v>
      </c>
      <c r="E8" s="3">
        <v>6068</v>
      </c>
      <c r="F8" s="3">
        <v>4574</v>
      </c>
      <c r="G8" s="3">
        <v>5827</v>
      </c>
      <c r="H8" s="3">
        <v>6243</v>
      </c>
      <c r="I8" s="3">
        <v>3758</v>
      </c>
      <c r="J8" s="3">
        <v>4312</v>
      </c>
      <c r="K8" s="3">
        <v>4789</v>
      </c>
      <c r="L8" s="3">
        <v>5059</v>
      </c>
      <c r="M8" s="3">
        <v>8379</v>
      </c>
    </row>
    <row r="9" spans="1:13" ht="13.8" x14ac:dyDescent="0.3">
      <c r="A9" s="4">
        <v>1981</v>
      </c>
      <c r="B9" s="3">
        <v>5177</v>
      </c>
      <c r="C9" s="3">
        <v>4607</v>
      </c>
      <c r="D9" s="3">
        <v>4286</v>
      </c>
      <c r="E9" s="3">
        <v>4992</v>
      </c>
      <c r="F9" s="3">
        <v>3915</v>
      </c>
      <c r="G9" s="3">
        <v>4924</v>
      </c>
      <c r="H9" s="3">
        <v>4400</v>
      </c>
      <c r="I9" s="3">
        <v>4073</v>
      </c>
      <c r="J9" s="3">
        <v>3423</v>
      </c>
      <c r="K9" s="3">
        <v>4398</v>
      </c>
      <c r="L9" s="3">
        <v>5842</v>
      </c>
      <c r="M9" s="3">
        <v>9369</v>
      </c>
    </row>
    <row r="10" spans="1:13" ht="13.8" x14ac:dyDescent="0.3">
      <c r="A10" s="4">
        <v>1982</v>
      </c>
      <c r="B10" s="3">
        <v>5983</v>
      </c>
      <c r="C10" s="3">
        <v>5447</v>
      </c>
      <c r="D10" s="3">
        <v>5680</v>
      </c>
      <c r="E10" s="3">
        <v>8043</v>
      </c>
      <c r="F10" s="3">
        <v>4688</v>
      </c>
      <c r="G10" s="3">
        <v>6054</v>
      </c>
      <c r="H10" s="3">
        <v>5692</v>
      </c>
      <c r="I10" s="3">
        <v>4800</v>
      </c>
      <c r="J10" s="3">
        <v>5234</v>
      </c>
      <c r="K10" s="3">
        <v>6165</v>
      </c>
      <c r="L10" s="3">
        <v>6795</v>
      </c>
      <c r="M10" s="3">
        <v>9592</v>
      </c>
    </row>
    <row r="11" spans="1:13" ht="13.8" x14ac:dyDescent="0.3">
      <c r="A11" s="4">
        <v>1983</v>
      </c>
      <c r="B11" s="3">
        <v>7250</v>
      </c>
      <c r="C11" s="3">
        <v>4754</v>
      </c>
      <c r="D11" s="3">
        <v>5455</v>
      </c>
      <c r="E11" s="3">
        <v>6804</v>
      </c>
      <c r="F11" s="3">
        <v>3698</v>
      </c>
      <c r="G11" s="3">
        <v>4285</v>
      </c>
      <c r="H11" s="3">
        <v>4040</v>
      </c>
      <c r="I11" s="3">
        <v>3658</v>
      </c>
      <c r="J11" s="3">
        <v>2862</v>
      </c>
      <c r="K11" s="3">
        <v>3859</v>
      </c>
      <c r="L11" s="3">
        <v>4859</v>
      </c>
      <c r="M11" s="3">
        <v>6390</v>
      </c>
    </row>
    <row r="12" spans="1:13" ht="13.8" x14ac:dyDescent="0.3">
      <c r="A12" s="4">
        <v>1984</v>
      </c>
      <c r="B12" s="3">
        <v>5797</v>
      </c>
      <c r="C12" s="3">
        <v>3614</v>
      </c>
      <c r="D12" s="3">
        <v>3523</v>
      </c>
      <c r="E12" s="3">
        <v>4760</v>
      </c>
      <c r="F12" s="3">
        <v>3207</v>
      </c>
      <c r="G12" s="3">
        <v>3046</v>
      </c>
      <c r="H12" s="3">
        <v>3282</v>
      </c>
      <c r="I12" s="3">
        <v>2753</v>
      </c>
      <c r="J12" s="3">
        <v>2486</v>
      </c>
      <c r="K12" s="3">
        <v>3714</v>
      </c>
      <c r="L12" s="3">
        <v>4436</v>
      </c>
      <c r="M12" s="3">
        <v>6502</v>
      </c>
    </row>
    <row r="13" spans="1:13" ht="13.8" x14ac:dyDescent="0.3">
      <c r="A13" s="4">
        <v>1985</v>
      </c>
      <c r="B13" s="3">
        <v>5420</v>
      </c>
      <c r="C13" s="3">
        <v>3778</v>
      </c>
      <c r="D13" s="3">
        <v>3604</v>
      </c>
      <c r="E13" s="3">
        <v>4670</v>
      </c>
      <c r="F13" s="3">
        <v>2882</v>
      </c>
      <c r="G13" s="3">
        <v>2786</v>
      </c>
      <c r="H13" s="3">
        <v>3484</v>
      </c>
      <c r="I13" s="3">
        <v>2365</v>
      </c>
      <c r="J13" s="3">
        <v>2372</v>
      </c>
      <c r="K13" s="3">
        <v>3474</v>
      </c>
      <c r="L13" s="3">
        <v>3644</v>
      </c>
      <c r="M13" s="3">
        <v>6099</v>
      </c>
    </row>
    <row r="14" spans="1:13" ht="13.8" x14ac:dyDescent="0.3">
      <c r="A14" s="4">
        <v>1986</v>
      </c>
      <c r="B14" s="3">
        <v>4238</v>
      </c>
      <c r="C14" s="3">
        <v>2946</v>
      </c>
      <c r="D14" s="3">
        <v>3206</v>
      </c>
      <c r="E14" s="3">
        <v>4303</v>
      </c>
      <c r="F14" s="3">
        <v>2197</v>
      </c>
      <c r="G14" s="3">
        <v>2471</v>
      </c>
      <c r="H14" s="3">
        <v>2629</v>
      </c>
      <c r="I14" s="3">
        <v>1730</v>
      </c>
      <c r="J14" s="3">
        <v>1900</v>
      </c>
      <c r="K14" s="3">
        <v>2791</v>
      </c>
      <c r="L14" s="3">
        <v>3278</v>
      </c>
      <c r="M14" s="3">
        <v>5377</v>
      </c>
    </row>
    <row r="15" spans="1:13" ht="13.8" x14ac:dyDescent="0.3">
      <c r="A15" s="4">
        <v>1987</v>
      </c>
      <c r="B15" s="3">
        <v>3468</v>
      </c>
      <c r="C15" s="3">
        <v>2821</v>
      </c>
      <c r="D15" s="3">
        <v>2754</v>
      </c>
      <c r="E15" s="3">
        <v>3669</v>
      </c>
      <c r="F15" s="3">
        <v>1842</v>
      </c>
      <c r="G15" s="3">
        <v>2080</v>
      </c>
      <c r="H15" s="3">
        <v>2222</v>
      </c>
      <c r="I15" s="3">
        <v>1575</v>
      </c>
      <c r="J15" s="3">
        <v>1379</v>
      </c>
      <c r="K15" s="3">
        <v>2196</v>
      </c>
      <c r="L15" s="3">
        <v>2849</v>
      </c>
      <c r="M15" s="3">
        <v>4975</v>
      </c>
    </row>
    <row r="16" spans="1:13" ht="13.8" x14ac:dyDescent="0.3">
      <c r="A16" s="4">
        <v>1988</v>
      </c>
      <c r="B16" s="3">
        <v>3242</v>
      </c>
      <c r="C16" s="3">
        <v>2600</v>
      </c>
      <c r="D16" s="3">
        <v>2339</v>
      </c>
      <c r="E16" s="3">
        <v>3134</v>
      </c>
      <c r="F16" s="3">
        <v>1848</v>
      </c>
      <c r="G16" s="3">
        <v>1763</v>
      </c>
      <c r="H16" s="3">
        <v>1957</v>
      </c>
      <c r="I16" s="3">
        <v>1456</v>
      </c>
      <c r="J16" s="3">
        <v>1380</v>
      </c>
      <c r="K16" s="3">
        <v>2349</v>
      </c>
      <c r="L16" s="3">
        <v>2785</v>
      </c>
      <c r="M16" s="3">
        <v>4248</v>
      </c>
    </row>
    <row r="17" spans="1:13" ht="13.8" x14ac:dyDescent="0.3">
      <c r="A17" s="4">
        <v>1989</v>
      </c>
      <c r="B17" s="3">
        <v>3880</v>
      </c>
      <c r="C17" s="3">
        <v>2469</v>
      </c>
      <c r="D17" s="3">
        <v>2914</v>
      </c>
      <c r="E17" s="3">
        <v>3413</v>
      </c>
      <c r="F17" s="3">
        <v>2321</v>
      </c>
      <c r="G17" s="3">
        <v>2121</v>
      </c>
      <c r="H17" s="3">
        <v>2469</v>
      </c>
      <c r="I17" s="3">
        <v>2519</v>
      </c>
      <c r="J17" s="3">
        <v>2674</v>
      </c>
      <c r="K17" s="3">
        <v>3882</v>
      </c>
      <c r="L17" s="3">
        <v>4679</v>
      </c>
      <c r="M17" s="3">
        <v>6892</v>
      </c>
    </row>
    <row r="18" spans="1:13" ht="13.8" x14ac:dyDescent="0.3">
      <c r="A18" s="4">
        <v>1990</v>
      </c>
      <c r="B18" s="3">
        <v>4901</v>
      </c>
      <c r="C18" s="3">
        <v>3506</v>
      </c>
      <c r="D18" s="3">
        <v>3893</v>
      </c>
      <c r="E18" s="3">
        <v>4453</v>
      </c>
      <c r="F18" s="3">
        <v>3022</v>
      </c>
      <c r="G18" s="3">
        <v>2967</v>
      </c>
      <c r="H18" s="3">
        <v>3668</v>
      </c>
      <c r="I18" s="3">
        <v>2524</v>
      </c>
      <c r="J18" s="3">
        <v>2636</v>
      </c>
      <c r="K18" s="3">
        <v>5534</v>
      </c>
      <c r="L18" s="3">
        <v>6241</v>
      </c>
      <c r="M18" s="3">
        <v>8486</v>
      </c>
    </row>
    <row r="19" spans="1:13" ht="13.8" x14ac:dyDescent="0.3">
      <c r="A19" s="4">
        <v>1991</v>
      </c>
      <c r="B19" s="3">
        <v>6387</v>
      </c>
      <c r="C19" s="3">
        <v>4471</v>
      </c>
      <c r="D19" s="3">
        <v>4650</v>
      </c>
      <c r="E19" s="3">
        <v>6133</v>
      </c>
      <c r="F19" s="3">
        <v>3434</v>
      </c>
      <c r="G19" s="3">
        <v>3623</v>
      </c>
      <c r="H19" s="3">
        <v>3956</v>
      </c>
      <c r="I19" s="3">
        <v>2933</v>
      </c>
      <c r="J19" s="3">
        <v>3256</v>
      </c>
      <c r="K19" s="3">
        <v>4824</v>
      </c>
      <c r="L19" s="3">
        <v>5309</v>
      </c>
      <c r="M19" s="3">
        <v>8455</v>
      </c>
    </row>
    <row r="20" spans="1:13" ht="13.8" x14ac:dyDescent="0.3">
      <c r="A20" s="4">
        <v>1992</v>
      </c>
      <c r="B20" s="3">
        <v>5603</v>
      </c>
      <c r="C20" s="3">
        <v>4085</v>
      </c>
      <c r="D20" s="3">
        <v>4960</v>
      </c>
      <c r="E20" s="3">
        <v>5370</v>
      </c>
      <c r="F20" s="3">
        <v>3186</v>
      </c>
      <c r="G20" s="3">
        <v>3853</v>
      </c>
      <c r="H20" s="3">
        <v>3283</v>
      </c>
      <c r="I20" s="3">
        <v>2758</v>
      </c>
      <c r="J20" s="3">
        <f>2502+4+42+122+2</f>
        <v>2672</v>
      </c>
      <c r="K20" s="3">
        <f>3692+16+28+189+2+2</f>
        <v>3929</v>
      </c>
      <c r="L20" s="3">
        <f>4251+16+32+192</f>
        <v>4491</v>
      </c>
      <c r="M20" s="3">
        <f>5714+7+32+177+3</f>
        <v>5933</v>
      </c>
    </row>
    <row r="21" spans="1:13" ht="13.8" x14ac:dyDescent="0.3">
      <c r="A21" s="4">
        <v>1993</v>
      </c>
      <c r="B21" s="3">
        <v>4527</v>
      </c>
      <c r="C21" s="3">
        <v>3537</v>
      </c>
      <c r="D21" s="3">
        <v>4150</v>
      </c>
      <c r="E21" s="3">
        <v>4597</v>
      </c>
      <c r="F21" s="3">
        <v>2460</v>
      </c>
      <c r="G21" s="3">
        <v>3366</v>
      </c>
      <c r="H21" s="3">
        <v>2937</v>
      </c>
      <c r="I21" s="3">
        <v>2389</v>
      </c>
      <c r="J21" s="3">
        <v>2355</v>
      </c>
      <c r="K21" s="3">
        <v>3707</v>
      </c>
      <c r="L21" s="3">
        <v>4862</v>
      </c>
      <c r="M21" s="3">
        <v>5768</v>
      </c>
    </row>
    <row r="22" spans="1:13" ht="13.8" x14ac:dyDescent="0.3">
      <c r="A22" s="4">
        <v>1994</v>
      </c>
      <c r="B22" s="3">
        <v>4821</v>
      </c>
      <c r="C22" s="3">
        <v>3566</v>
      </c>
      <c r="D22" s="3">
        <v>3765</v>
      </c>
      <c r="E22" s="3">
        <v>4945</v>
      </c>
      <c r="F22" s="3">
        <v>3259</v>
      </c>
      <c r="G22" s="3">
        <v>3054</v>
      </c>
      <c r="H22" s="3">
        <v>3048</v>
      </c>
      <c r="I22" s="3">
        <v>2513</v>
      </c>
      <c r="J22" s="3">
        <f>2092+17+23+112</f>
        <v>2244</v>
      </c>
      <c r="K22" s="3">
        <f>3369+22+15+151</f>
        <v>3557</v>
      </c>
      <c r="L22" s="3">
        <v>4273</v>
      </c>
      <c r="M22" s="3">
        <v>5694</v>
      </c>
    </row>
    <row r="23" spans="1:13" ht="13.8" x14ac:dyDescent="0.3">
      <c r="A23" s="4">
        <v>1995</v>
      </c>
      <c r="B23" s="3">
        <v>5153</v>
      </c>
      <c r="C23" s="3">
        <v>3512</v>
      </c>
      <c r="D23" s="3">
        <f>3766+13+9+123</f>
        <v>3911</v>
      </c>
      <c r="E23" s="3">
        <f>4385+13+13+134</f>
        <v>4545</v>
      </c>
      <c r="F23" s="3">
        <v>3115</v>
      </c>
      <c r="G23" s="3">
        <f>3202+14+9+99</f>
        <v>3324</v>
      </c>
      <c r="H23" s="3">
        <v>3687</v>
      </c>
      <c r="I23" s="3">
        <v>2704</v>
      </c>
      <c r="J23" s="3">
        <f>2002+24+90</f>
        <v>2116</v>
      </c>
      <c r="K23" s="3">
        <f>3943+19+18+142</f>
        <v>4122</v>
      </c>
      <c r="L23" s="3">
        <f>4479+114+13+155</f>
        <v>4761</v>
      </c>
      <c r="M23" s="3">
        <v>6016</v>
      </c>
    </row>
    <row r="24" spans="1:13" ht="13.8" x14ac:dyDescent="0.3">
      <c r="A24" s="4">
        <v>1996</v>
      </c>
      <c r="B24" s="3">
        <v>5118</v>
      </c>
      <c r="C24" s="3">
        <v>3713</v>
      </c>
      <c r="D24" s="3">
        <v>3431</v>
      </c>
      <c r="E24" s="3">
        <v>5314</v>
      </c>
      <c r="F24" s="3">
        <v>2917</v>
      </c>
      <c r="G24" s="3">
        <v>2923</v>
      </c>
      <c r="H24" s="3">
        <v>2994</v>
      </c>
      <c r="I24" s="3">
        <v>1989</v>
      </c>
      <c r="J24" s="3">
        <f>2036+20+94</f>
        <v>2150</v>
      </c>
      <c r="K24" s="3">
        <f>3494+13+9+180</f>
        <v>3696</v>
      </c>
      <c r="L24" s="3">
        <v>4243</v>
      </c>
      <c r="M24" s="3">
        <v>6480</v>
      </c>
    </row>
    <row r="25" spans="1:13" ht="13.8" x14ac:dyDescent="0.3">
      <c r="A25" s="4">
        <v>1997</v>
      </c>
      <c r="B25" s="3">
        <v>4245</v>
      </c>
      <c r="C25" s="3">
        <v>3511</v>
      </c>
      <c r="D25" s="3">
        <v>3396</v>
      </c>
      <c r="E25" s="3">
        <v>4987</v>
      </c>
      <c r="F25" s="3">
        <v>2658</v>
      </c>
      <c r="G25" s="3">
        <v>3130</v>
      </c>
      <c r="H25" s="3">
        <v>2557</v>
      </c>
      <c r="I25" s="3">
        <v>2007</v>
      </c>
      <c r="J25" s="3">
        <v>2193</v>
      </c>
      <c r="K25" s="3">
        <f>3350+14+11+146</f>
        <v>3521</v>
      </c>
      <c r="L25" s="3">
        <v>4147</v>
      </c>
      <c r="M25" s="3">
        <v>6025</v>
      </c>
    </row>
    <row r="26" spans="1:13" ht="13.8" x14ac:dyDescent="0.3">
      <c r="A26" s="4">
        <v>1998</v>
      </c>
      <c r="B26" s="3">
        <v>3780</v>
      </c>
      <c r="C26" s="3">
        <v>3144</v>
      </c>
      <c r="D26" s="3">
        <v>3284</v>
      </c>
      <c r="E26" s="3">
        <v>4411</v>
      </c>
      <c r="F26" s="3">
        <v>2307</v>
      </c>
      <c r="G26" s="3">
        <v>2823</v>
      </c>
      <c r="H26" s="3">
        <v>2634</v>
      </c>
      <c r="I26" s="3">
        <v>1679</v>
      </c>
      <c r="J26" s="3">
        <v>1696</v>
      </c>
      <c r="K26" s="3">
        <v>2928</v>
      </c>
      <c r="L26" s="3">
        <v>4000</v>
      </c>
      <c r="M26" s="3">
        <v>5555</v>
      </c>
    </row>
    <row r="27" spans="1:13" ht="13.8" x14ac:dyDescent="0.3">
      <c r="A27" s="4">
        <v>1999</v>
      </c>
      <c r="B27" s="3">
        <v>3661</v>
      </c>
      <c r="C27" s="3">
        <f>3015+6+6+81</f>
        <v>3108</v>
      </c>
      <c r="D27" s="3">
        <v>2879</v>
      </c>
      <c r="E27" s="3">
        <v>3902</v>
      </c>
      <c r="F27" s="3">
        <f>1777+7+77</f>
        <v>1861</v>
      </c>
      <c r="G27" s="3">
        <v>2590</v>
      </c>
      <c r="H27" s="3">
        <v>2238</v>
      </c>
      <c r="I27" s="3">
        <f>1521+6+5+69</f>
        <v>1601</v>
      </c>
      <c r="J27" s="3">
        <v>1553</v>
      </c>
      <c r="K27" s="3">
        <f>2293+10+152</f>
        <v>2455</v>
      </c>
      <c r="L27" s="3">
        <f>3749+17+177</f>
        <v>3943</v>
      </c>
      <c r="M27" s="3">
        <v>4603</v>
      </c>
    </row>
    <row r="28" spans="1:13" ht="13.8" x14ac:dyDescent="0.3">
      <c r="A28" s="4">
        <v>2000</v>
      </c>
      <c r="B28" s="3">
        <v>3741</v>
      </c>
      <c r="C28" s="3">
        <f>2428+7+11+118</f>
        <v>2564</v>
      </c>
      <c r="D28" s="3">
        <v>2783</v>
      </c>
      <c r="E28" s="3">
        <v>3629</v>
      </c>
      <c r="F28" s="3">
        <v>2317</v>
      </c>
      <c r="G28" s="3">
        <v>2618</v>
      </c>
      <c r="H28" s="3">
        <v>2831</v>
      </c>
      <c r="I28" s="3">
        <f>1626+35+6+171</f>
        <v>1838</v>
      </c>
      <c r="J28" s="3">
        <v>1484</v>
      </c>
      <c r="K28" s="3">
        <v>2897</v>
      </c>
      <c r="L28" s="3">
        <v>3785</v>
      </c>
      <c r="M28" s="3">
        <f>5765+14+7+231</f>
        <v>6017</v>
      </c>
    </row>
    <row r="29" spans="1:13" ht="13.8" x14ac:dyDescent="0.3">
      <c r="A29" s="4">
        <v>2001</v>
      </c>
      <c r="B29" s="3">
        <v>4049</v>
      </c>
      <c r="C29" s="3">
        <v>3020</v>
      </c>
      <c r="D29" s="3">
        <v>3013</v>
      </c>
      <c r="E29" s="3">
        <v>4233</v>
      </c>
      <c r="F29" s="3">
        <f>2824+9+150</f>
        <v>2983</v>
      </c>
      <c r="G29" s="3">
        <v>2856</v>
      </c>
      <c r="H29" s="3">
        <v>3556</v>
      </c>
      <c r="I29" s="3">
        <f>1832+13+8+150</f>
        <v>2003</v>
      </c>
      <c r="J29" s="3">
        <v>2389</v>
      </c>
      <c r="K29" s="3">
        <v>4471</v>
      </c>
      <c r="L29" s="3">
        <v>5829</v>
      </c>
      <c r="M29" s="3">
        <v>9173</v>
      </c>
    </row>
    <row r="30" spans="1:13" ht="13.8" x14ac:dyDescent="0.3">
      <c r="A30" s="4">
        <v>2002</v>
      </c>
      <c r="B30" s="3">
        <v>4596</v>
      </c>
      <c r="C30" s="3">
        <f>3635+7+11+249+3</f>
        <v>3905</v>
      </c>
      <c r="D30" s="3">
        <v>3516</v>
      </c>
      <c r="E30" s="3">
        <v>4799</v>
      </c>
      <c r="F30" s="3">
        <f>2921+9+10+173</f>
        <v>3113</v>
      </c>
      <c r="G30" s="3">
        <v>3042</v>
      </c>
      <c r="H30" s="3">
        <v>3225</v>
      </c>
      <c r="I30" s="3">
        <f>2572+16+211</f>
        <v>2799</v>
      </c>
      <c r="J30" s="3">
        <v>2337</v>
      </c>
      <c r="K30" s="3">
        <v>3878</v>
      </c>
      <c r="L30" s="3">
        <f>5200+15+12+341</f>
        <v>5568</v>
      </c>
      <c r="M30" s="3">
        <v>8409</v>
      </c>
    </row>
    <row r="31" spans="1:13" ht="13.8" x14ac:dyDescent="0.3">
      <c r="A31" s="4">
        <v>2003</v>
      </c>
      <c r="B31" s="3">
        <v>4312</v>
      </c>
      <c r="C31" s="3">
        <f>3932+14+10+365</f>
        <v>4321</v>
      </c>
      <c r="D31" s="3">
        <v>4500</v>
      </c>
      <c r="E31" s="3">
        <v>5954</v>
      </c>
      <c r="F31" s="3">
        <f>3412+7+5+322+1</f>
        <v>3747</v>
      </c>
      <c r="G31" s="3">
        <v>4453</v>
      </c>
      <c r="H31" s="3">
        <v>2891</v>
      </c>
      <c r="I31" s="3">
        <f>2189+7+12+129</f>
        <v>2337</v>
      </c>
      <c r="J31" s="3">
        <v>5486</v>
      </c>
      <c r="K31" s="3">
        <v>3891</v>
      </c>
      <c r="L31" s="3">
        <f>4421+12+7+416</f>
        <v>4856</v>
      </c>
      <c r="M31" s="3">
        <v>8013</v>
      </c>
    </row>
    <row r="32" spans="1:13" ht="13.8" x14ac:dyDescent="0.3">
      <c r="A32" s="4">
        <v>2004</v>
      </c>
      <c r="B32" s="3">
        <v>4016</v>
      </c>
      <c r="C32" s="3">
        <v>3214</v>
      </c>
      <c r="D32" s="3">
        <v>3311</v>
      </c>
      <c r="E32" s="3">
        <v>4461</v>
      </c>
      <c r="F32" s="3">
        <v>2433</v>
      </c>
      <c r="G32" s="3">
        <v>3221</v>
      </c>
      <c r="H32" s="3">
        <v>2381</v>
      </c>
      <c r="I32" s="3">
        <v>2096</v>
      </c>
      <c r="J32" s="3">
        <v>2013</v>
      </c>
      <c r="K32" s="3">
        <v>2961</v>
      </c>
      <c r="L32" s="3">
        <v>4906</v>
      </c>
      <c r="M32" s="3">
        <v>6223</v>
      </c>
    </row>
    <row r="33" spans="1:13" ht="13.8" x14ac:dyDescent="0.3">
      <c r="A33" s="4">
        <v>2005</v>
      </c>
      <c r="B33" s="3">
        <v>4001</v>
      </c>
      <c r="C33" s="3">
        <v>3207</v>
      </c>
      <c r="D33" s="3">
        <v>3240</v>
      </c>
      <c r="E33" s="3">
        <v>4332</v>
      </c>
      <c r="F33" s="3">
        <v>2706</v>
      </c>
      <c r="G33" s="3">
        <v>2946</v>
      </c>
      <c r="H33" s="3">
        <v>2359</v>
      </c>
      <c r="I33" s="3">
        <v>2170</v>
      </c>
      <c r="J33" s="3">
        <v>2112</v>
      </c>
      <c r="K33" s="3">
        <v>3596</v>
      </c>
      <c r="L33" s="3">
        <v>4665</v>
      </c>
      <c r="M33" s="3">
        <v>6976</v>
      </c>
    </row>
    <row r="34" spans="1:13" ht="13.8" x14ac:dyDescent="0.3">
      <c r="A34" s="4">
        <v>2006</v>
      </c>
      <c r="B34" s="3">
        <v>4138</v>
      </c>
      <c r="C34" s="3">
        <v>3235</v>
      </c>
      <c r="D34" s="3">
        <v>3351</v>
      </c>
      <c r="E34" s="3">
        <v>4169</v>
      </c>
      <c r="F34" s="3">
        <v>3099</v>
      </c>
      <c r="G34" s="3">
        <v>3079</v>
      </c>
      <c r="H34" s="3">
        <v>2586</v>
      </c>
      <c r="I34" s="3">
        <v>2060</v>
      </c>
      <c r="J34" s="3">
        <v>2542</v>
      </c>
      <c r="K34" s="3">
        <v>3494</v>
      </c>
      <c r="L34" s="3">
        <v>4699</v>
      </c>
      <c r="M34" s="3">
        <v>6055</v>
      </c>
    </row>
    <row r="35" spans="1:13" ht="13.8" x14ac:dyDescent="0.3">
      <c r="A35" s="4">
        <v>2007</v>
      </c>
      <c r="B35" s="3">
        <v>4483</v>
      </c>
      <c r="C35" s="3">
        <v>3291</v>
      </c>
      <c r="D35" s="3">
        <v>2990</v>
      </c>
      <c r="E35" s="3">
        <v>4378</v>
      </c>
      <c r="F35" s="3">
        <v>2849</v>
      </c>
      <c r="G35" s="3">
        <v>3012</v>
      </c>
      <c r="H35" s="3">
        <v>2478</v>
      </c>
      <c r="I35" s="3">
        <v>1997</v>
      </c>
      <c r="J35" s="3">
        <v>2135</v>
      </c>
      <c r="K35" s="3">
        <v>3665</v>
      </c>
      <c r="L35" s="3">
        <v>5428</v>
      </c>
      <c r="M35" s="3">
        <v>7406</v>
      </c>
    </row>
    <row r="36" spans="1:13" ht="13.8" x14ac:dyDescent="0.3">
      <c r="A36" s="4">
        <v>2008</v>
      </c>
      <c r="B36" s="3">
        <v>4300</v>
      </c>
      <c r="C36" s="3">
        <v>3877</v>
      </c>
      <c r="D36" s="3">
        <v>3917</v>
      </c>
      <c r="E36" s="3">
        <v>5331</v>
      </c>
      <c r="F36" s="3">
        <v>3573</v>
      </c>
      <c r="G36" s="3">
        <v>3374</v>
      </c>
      <c r="H36" s="3">
        <v>3411</v>
      </c>
      <c r="I36" s="3">
        <v>2595</v>
      </c>
      <c r="J36" s="3">
        <v>2741</v>
      </c>
      <c r="K36" s="3">
        <v>4533</v>
      </c>
      <c r="L36" s="3">
        <v>6361</v>
      </c>
      <c r="M36" s="3">
        <v>8638</v>
      </c>
    </row>
    <row r="37" spans="1:13" ht="13.8" x14ac:dyDescent="0.3">
      <c r="A37" s="4">
        <v>2009</v>
      </c>
      <c r="B37" s="3">
        <v>6662</v>
      </c>
      <c r="C37" s="3">
        <v>5571</v>
      </c>
      <c r="D37" s="3">
        <v>6059</v>
      </c>
      <c r="E37" s="3">
        <v>6439</v>
      </c>
      <c r="F37" s="3">
        <v>4737</v>
      </c>
      <c r="G37" s="3">
        <v>5194</v>
      </c>
      <c r="H37" s="3">
        <v>4481</v>
      </c>
      <c r="I37" s="3">
        <v>3546</v>
      </c>
      <c r="J37" s="3">
        <v>3733</v>
      </c>
      <c r="K37" s="3">
        <v>4780</v>
      </c>
      <c r="L37" s="3">
        <v>6499</v>
      </c>
      <c r="M37" s="3">
        <v>8108</v>
      </c>
    </row>
    <row r="38" spans="1:13" ht="13.8" x14ac:dyDescent="0.3">
      <c r="A38" s="4">
        <v>2010</v>
      </c>
      <c r="B38" s="3">
        <v>5068</v>
      </c>
      <c r="C38" s="3">
        <v>4352</v>
      </c>
      <c r="D38" s="3">
        <v>4921</v>
      </c>
      <c r="E38" s="3">
        <v>5488</v>
      </c>
      <c r="F38" s="3">
        <v>3760</v>
      </c>
      <c r="G38" s="3">
        <v>4421</v>
      </c>
      <c r="H38" s="3">
        <v>3194</v>
      </c>
      <c r="I38" s="3">
        <v>3148</v>
      </c>
      <c r="J38" s="3">
        <v>3064</v>
      </c>
      <c r="K38" s="3">
        <v>4159</v>
      </c>
      <c r="L38" s="3">
        <v>6672</v>
      </c>
      <c r="M38" s="3">
        <v>7814</v>
      </c>
    </row>
    <row r="39" spans="1:13" ht="13.8" x14ac:dyDescent="0.3">
      <c r="A39" s="4">
        <v>2011</v>
      </c>
      <c r="B39" s="3">
        <v>4856</v>
      </c>
      <c r="C39" s="3">
        <v>3902</v>
      </c>
      <c r="D39" s="3">
        <v>4205</v>
      </c>
      <c r="E39" s="3">
        <v>5476</v>
      </c>
      <c r="F39" s="3">
        <v>4044</v>
      </c>
      <c r="G39" s="3">
        <v>3889</v>
      </c>
      <c r="H39" s="3">
        <v>2883</v>
      </c>
      <c r="I39" s="3">
        <v>2950</v>
      </c>
      <c r="J39" s="3">
        <v>3880</v>
      </c>
      <c r="K39" s="3">
        <v>3667</v>
      </c>
      <c r="L39" s="3">
        <v>5527</v>
      </c>
      <c r="M39" s="3">
        <v>6532</v>
      </c>
    </row>
    <row r="40" spans="1:13" ht="13.8" x14ac:dyDescent="0.3">
      <c r="A40" s="4">
        <v>2012</v>
      </c>
      <c r="B40" s="3">
        <v>5073</v>
      </c>
      <c r="C40" s="3">
        <v>3901</v>
      </c>
      <c r="D40" s="3">
        <v>4524</v>
      </c>
      <c r="E40" s="3">
        <v>4998</v>
      </c>
      <c r="F40" s="3">
        <v>3492</v>
      </c>
      <c r="G40" s="3">
        <v>3587</v>
      </c>
      <c r="H40" s="3">
        <v>3323</v>
      </c>
      <c r="I40" s="3">
        <v>2451</v>
      </c>
      <c r="J40" s="3">
        <v>2331</v>
      </c>
      <c r="K40" s="3">
        <v>3777</v>
      </c>
      <c r="L40" s="3">
        <v>5255</v>
      </c>
      <c r="M40" s="3">
        <v>6645</v>
      </c>
    </row>
    <row r="41" spans="1:13" ht="13.8" x14ac:dyDescent="0.3">
      <c r="A41" s="4">
        <v>2013</v>
      </c>
      <c r="B41" s="3">
        <v>5095</v>
      </c>
      <c r="C41" s="3">
        <v>3655</v>
      </c>
      <c r="D41" s="3">
        <v>3340</v>
      </c>
      <c r="E41" s="3">
        <v>4798</v>
      </c>
      <c r="F41" s="3">
        <v>3528</v>
      </c>
      <c r="G41" s="3">
        <v>3370</v>
      </c>
      <c r="H41" s="3">
        <v>3165</v>
      </c>
      <c r="I41" s="3">
        <v>2117</v>
      </c>
      <c r="J41" s="3">
        <v>2078</v>
      </c>
      <c r="K41" s="3">
        <v>3575</v>
      </c>
      <c r="L41" s="3">
        <v>4280</v>
      </c>
      <c r="M41" s="3">
        <v>6417</v>
      </c>
    </row>
    <row r="42" spans="1:13" ht="13.8" x14ac:dyDescent="0.3">
      <c r="A42" s="4">
        <v>2014</v>
      </c>
      <c r="B42" s="3">
        <v>3900</v>
      </c>
      <c r="C42" s="3">
        <v>3127</v>
      </c>
      <c r="D42" s="3">
        <v>3175</v>
      </c>
      <c r="E42" s="3">
        <v>4138</v>
      </c>
      <c r="F42" s="3">
        <v>2500</v>
      </c>
      <c r="G42" s="3">
        <v>2781</v>
      </c>
      <c r="H42" s="3">
        <v>2226</v>
      </c>
      <c r="I42" s="3">
        <v>1779</v>
      </c>
      <c r="J42" s="3">
        <v>1797</v>
      </c>
      <c r="K42" s="3">
        <v>3191</v>
      </c>
      <c r="L42" s="3">
        <v>4259</v>
      </c>
      <c r="M42" s="3">
        <v>6637</v>
      </c>
    </row>
    <row r="43" spans="1:13" ht="13.8" x14ac:dyDescent="0.3">
      <c r="A43" s="4">
        <v>2015</v>
      </c>
      <c r="B43" s="3">
        <v>3504</v>
      </c>
      <c r="C43" s="3">
        <v>3121</v>
      </c>
      <c r="D43" s="3">
        <v>2953</v>
      </c>
      <c r="E43" s="3">
        <v>3742</v>
      </c>
      <c r="F43" s="3">
        <v>2427</v>
      </c>
      <c r="G43" s="3">
        <v>2685</v>
      </c>
      <c r="H43" s="3">
        <v>1983</v>
      </c>
      <c r="I43" s="3">
        <v>1752</v>
      </c>
      <c r="J43" s="3">
        <v>1484</v>
      </c>
      <c r="K43" s="3">
        <v>2511</v>
      </c>
      <c r="L43" s="3">
        <v>4228</v>
      </c>
      <c r="M43" s="3">
        <v>5690</v>
      </c>
    </row>
    <row r="44" spans="1:13" ht="13.8" x14ac:dyDescent="0.3">
      <c r="A44" s="4">
        <v>2016</v>
      </c>
      <c r="B44" s="3">
        <v>3474</v>
      </c>
      <c r="C44" s="3">
        <v>3306</v>
      </c>
      <c r="D44" s="3">
        <v>3240</v>
      </c>
      <c r="E44" s="3">
        <v>3683</v>
      </c>
      <c r="F44" s="3">
        <v>2614</v>
      </c>
      <c r="G44" s="3">
        <v>2989</v>
      </c>
      <c r="H44" s="3">
        <v>2236</v>
      </c>
      <c r="I44" s="3">
        <v>2187</v>
      </c>
      <c r="J44" s="3">
        <v>1623</v>
      </c>
      <c r="K44" s="3">
        <v>2532</v>
      </c>
      <c r="L44" s="3">
        <v>4270</v>
      </c>
      <c r="M44" s="3">
        <v>5094</v>
      </c>
    </row>
    <row r="45" spans="1:13" ht="13.8" x14ac:dyDescent="0.3">
      <c r="A45" s="4">
        <v>2017</v>
      </c>
      <c r="B45" s="3">
        <v>3222</v>
      </c>
      <c r="C45" s="3">
        <v>2770</v>
      </c>
      <c r="D45" s="3">
        <v>2771</v>
      </c>
      <c r="E45" s="3">
        <v>3451</v>
      </c>
      <c r="F45" s="3">
        <v>2522</v>
      </c>
      <c r="G45" s="3">
        <v>2460</v>
      </c>
      <c r="H45" s="3">
        <v>1940</v>
      </c>
      <c r="I45" s="3">
        <v>1654</v>
      </c>
      <c r="J45" s="3">
        <v>1310</v>
      </c>
      <c r="K45" s="3">
        <v>2094</v>
      </c>
      <c r="L45" s="3">
        <v>3873</v>
      </c>
      <c r="M45" s="3">
        <v>4465</v>
      </c>
    </row>
    <row r="46" spans="1:13" ht="13.8" x14ac:dyDescent="0.3">
      <c r="A46" s="4">
        <v>2018</v>
      </c>
      <c r="B46" s="3">
        <v>3222</v>
      </c>
      <c r="C46" s="3">
        <v>2484</v>
      </c>
      <c r="D46" s="3">
        <v>2446</v>
      </c>
      <c r="E46" s="3">
        <v>3137</v>
      </c>
      <c r="F46" s="3">
        <v>2021</v>
      </c>
      <c r="G46" s="3">
        <v>2251</v>
      </c>
      <c r="H46" s="3">
        <v>1642</v>
      </c>
      <c r="I46" s="3">
        <v>1367</v>
      </c>
      <c r="J46" s="3">
        <v>1201</v>
      </c>
      <c r="K46" s="3">
        <v>1939</v>
      </c>
      <c r="L46" s="3">
        <v>3483</v>
      </c>
      <c r="M46" s="3">
        <v>4224</v>
      </c>
    </row>
    <row r="47" spans="1:13" ht="13.8" x14ac:dyDescent="0.3">
      <c r="A47" s="4">
        <v>2019</v>
      </c>
      <c r="B47" s="3">
        <v>3038</v>
      </c>
      <c r="C47" s="3">
        <v>2699</v>
      </c>
      <c r="D47" s="3">
        <v>2130</v>
      </c>
      <c r="E47" s="3">
        <v>3118</v>
      </c>
      <c r="F47" s="3">
        <v>2068</v>
      </c>
      <c r="G47" s="3">
        <v>2157</v>
      </c>
      <c r="H47" s="3">
        <v>1749</v>
      </c>
      <c r="I47" s="3">
        <v>1219</v>
      </c>
      <c r="J47" s="3">
        <v>1100</v>
      </c>
      <c r="K47" s="3">
        <v>1971</v>
      </c>
      <c r="L47" s="3">
        <v>3282</v>
      </c>
      <c r="M47" s="3">
        <v>4638</v>
      </c>
    </row>
    <row r="48" spans="1:13" ht="13.8" x14ac:dyDescent="0.3">
      <c r="A48" s="4">
        <v>2020</v>
      </c>
      <c r="B48" s="3">
        <v>2750</v>
      </c>
      <c r="C48" s="3">
        <v>2569</v>
      </c>
      <c r="D48" s="3">
        <v>47933</v>
      </c>
      <c r="E48" s="3">
        <v>40537</v>
      </c>
      <c r="F48" s="3">
        <v>11133</v>
      </c>
      <c r="G48" s="3">
        <v>10287</v>
      </c>
      <c r="H48" s="3">
        <v>9876</v>
      </c>
      <c r="I48" s="3">
        <v>4112</v>
      </c>
      <c r="J48" s="3">
        <v>3064</v>
      </c>
      <c r="K48" s="3">
        <v>3078</v>
      </c>
      <c r="L48" s="3">
        <v>5807</v>
      </c>
      <c r="M48" s="3">
        <v>7366</v>
      </c>
    </row>
    <row r="49" spans="1:13" ht="13.8" x14ac:dyDescent="0.3">
      <c r="A49" s="4">
        <v>2021</v>
      </c>
      <c r="B49" s="3">
        <v>6806</v>
      </c>
      <c r="C49" s="3">
        <v>4427</v>
      </c>
      <c r="D49" s="3">
        <v>5879</v>
      </c>
      <c r="E49" s="3">
        <v>20803</v>
      </c>
      <c r="F49" s="3">
        <v>1854</v>
      </c>
      <c r="G49" s="3">
        <v>2171</v>
      </c>
      <c r="H49" s="3">
        <v>1668</v>
      </c>
      <c r="I49" s="3">
        <v>1549</v>
      </c>
      <c r="J49" s="3">
        <v>1848</v>
      </c>
      <c r="K49" s="3">
        <v>1777</v>
      </c>
      <c r="L49" s="3">
        <v>3151</v>
      </c>
      <c r="M49" s="3">
        <v>3802</v>
      </c>
    </row>
    <row r="50" spans="1:13" ht="13.8" x14ac:dyDescent="0.3">
      <c r="A50" s="4">
        <v>2022</v>
      </c>
      <c r="B50" s="3">
        <v>3160</v>
      </c>
      <c r="C50" s="3">
        <v>2004</v>
      </c>
      <c r="D50" s="3">
        <v>1700</v>
      </c>
      <c r="E50" s="3">
        <v>2123</v>
      </c>
      <c r="F50" s="3">
        <v>1404</v>
      </c>
      <c r="G50" s="3">
        <v>1846</v>
      </c>
      <c r="H50" s="3">
        <v>1211</v>
      </c>
      <c r="I50" s="3">
        <v>1631</v>
      </c>
      <c r="J50" s="3">
        <v>1004</v>
      </c>
      <c r="K50" s="3">
        <v>1370</v>
      </c>
      <c r="L50" s="3">
        <v>2244</v>
      </c>
      <c r="M50" s="3">
        <v>3161</v>
      </c>
    </row>
    <row r="51" spans="1:13" ht="13.8" x14ac:dyDescent="0.3">
      <c r="A51" s="4">
        <v>2023</v>
      </c>
      <c r="B51" s="3">
        <v>2412</v>
      </c>
      <c r="C51" s="3">
        <v>1847</v>
      </c>
      <c r="D51" s="3">
        <v>1681</v>
      </c>
      <c r="E51" s="3">
        <v>2469</v>
      </c>
      <c r="F51" s="3">
        <v>1388</v>
      </c>
      <c r="G51" s="3">
        <v>1756</v>
      </c>
      <c r="H51" s="3">
        <v>2205</v>
      </c>
      <c r="I51" s="3">
        <v>1789</v>
      </c>
      <c r="J51" s="3">
        <v>973</v>
      </c>
      <c r="K51" s="3">
        <v>1305</v>
      </c>
      <c r="L51" s="3">
        <v>2255</v>
      </c>
      <c r="M51" s="3">
        <v>2243</v>
      </c>
    </row>
    <row r="52" spans="1:13" ht="13.8" x14ac:dyDescent="0.3">
      <c r="A52" s="4">
        <v>2024</v>
      </c>
      <c r="B52" s="3">
        <v>2552</v>
      </c>
      <c r="C52" s="3">
        <v>1897</v>
      </c>
      <c r="D52" s="3">
        <v>1367</v>
      </c>
      <c r="E52" s="3">
        <v>2124</v>
      </c>
      <c r="F52" s="3">
        <v>1496</v>
      </c>
      <c r="G52" s="3">
        <v>2025</v>
      </c>
      <c r="H52" s="3">
        <v>1308</v>
      </c>
      <c r="I52" s="3">
        <v>1112</v>
      </c>
      <c r="J52" s="3">
        <v>874</v>
      </c>
      <c r="K52" s="3">
        <v>1365</v>
      </c>
      <c r="L52" s="3">
        <v>1897</v>
      </c>
      <c r="M52" s="3">
        <v>3084</v>
      </c>
    </row>
    <row r="53" spans="1:13" ht="13.8" x14ac:dyDescent="0.3">
      <c r="A53" s="4">
        <v>2025</v>
      </c>
      <c r="B53" s="3">
        <v>2176</v>
      </c>
      <c r="C53" s="3">
        <v>1865</v>
      </c>
      <c r="D53" s="3">
        <v>1577</v>
      </c>
      <c r="E53" s="3">
        <v>2408</v>
      </c>
      <c r="F53" s="3">
        <v>1518</v>
      </c>
      <c r="G53" s="3">
        <v>1997</v>
      </c>
      <c r="H53" s="3"/>
      <c r="I53" s="3"/>
      <c r="J53" s="3"/>
      <c r="K53" s="3"/>
      <c r="L53" s="3"/>
      <c r="M53" s="3"/>
    </row>
    <row r="54" spans="1:13" ht="13.8" x14ac:dyDescent="0.3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3.8" x14ac:dyDescent="0.3">
      <c r="A55" s="2" t="s">
        <v>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3.8" x14ac:dyDescent="0.3">
      <c r="A56" s="4">
        <v>1977</v>
      </c>
      <c r="B56" s="3">
        <v>50421</v>
      </c>
      <c r="C56" s="3">
        <v>45057</v>
      </c>
      <c r="D56" s="3">
        <v>50433</v>
      </c>
      <c r="E56" s="3">
        <v>41972</v>
      </c>
      <c r="F56" s="3">
        <v>36383</v>
      </c>
      <c r="G56" s="3">
        <v>33458</v>
      </c>
      <c r="H56" s="3">
        <v>27811</v>
      </c>
      <c r="I56" s="3">
        <v>30147</v>
      </c>
      <c r="J56" s="3">
        <v>24008</v>
      </c>
      <c r="K56" s="3">
        <v>24253</v>
      </c>
      <c r="L56" s="3">
        <v>31762</v>
      </c>
      <c r="M56" s="3">
        <v>33836</v>
      </c>
    </row>
    <row r="57" spans="1:13" ht="13.8" x14ac:dyDescent="0.3">
      <c r="A57" s="4">
        <v>1978</v>
      </c>
      <c r="B57" s="3">
        <v>45362</v>
      </c>
      <c r="C57" s="3">
        <v>36303</v>
      </c>
      <c r="D57" s="3">
        <v>36341</v>
      </c>
      <c r="E57" s="3">
        <v>31944</v>
      </c>
      <c r="F57" s="3">
        <v>29910</v>
      </c>
      <c r="G57" s="3">
        <v>23978</v>
      </c>
      <c r="H57" s="3">
        <v>25730</v>
      </c>
      <c r="I57" s="3">
        <v>24935</v>
      </c>
      <c r="J57" s="3">
        <v>17898</v>
      </c>
      <c r="K57" s="3">
        <v>20097</v>
      </c>
      <c r="L57" s="3">
        <v>23996</v>
      </c>
      <c r="M57" s="3">
        <v>28103</v>
      </c>
    </row>
    <row r="58" spans="1:13" ht="13.8" x14ac:dyDescent="0.3">
      <c r="A58" s="4">
        <v>1979</v>
      </c>
      <c r="B58" s="3">
        <v>43797</v>
      </c>
      <c r="C58" s="3">
        <v>34726</v>
      </c>
      <c r="D58" s="3">
        <v>33796</v>
      </c>
      <c r="E58" s="3">
        <v>35305</v>
      </c>
      <c r="F58" s="3">
        <v>29298</v>
      </c>
      <c r="G58" s="3">
        <v>22323</v>
      </c>
      <c r="H58" s="3">
        <v>28146</v>
      </c>
      <c r="I58" s="3">
        <v>25587</v>
      </c>
      <c r="J58" s="3">
        <v>19525</v>
      </c>
      <c r="K58" s="3">
        <v>22101</v>
      </c>
      <c r="L58" s="3">
        <v>25719</v>
      </c>
      <c r="M58" s="3">
        <v>31632</v>
      </c>
    </row>
    <row r="59" spans="1:13" ht="13.8" x14ac:dyDescent="0.3">
      <c r="A59" s="4">
        <v>1980</v>
      </c>
      <c r="B59" s="3">
        <v>46259</v>
      </c>
      <c r="C59" s="3">
        <v>39156</v>
      </c>
      <c r="D59" s="3">
        <v>40439</v>
      </c>
      <c r="E59" s="3">
        <v>44965</v>
      </c>
      <c r="F59" s="3">
        <v>35812</v>
      </c>
      <c r="G59" s="3">
        <v>35485</v>
      </c>
      <c r="H59" s="3">
        <v>45052</v>
      </c>
      <c r="I59" s="3">
        <v>35392</v>
      </c>
      <c r="J59" s="3">
        <v>33202</v>
      </c>
      <c r="K59" s="3">
        <v>28106</v>
      </c>
      <c r="L59" s="3">
        <v>30396</v>
      </c>
      <c r="M59" s="3">
        <v>41962</v>
      </c>
    </row>
    <row r="60" spans="1:13" ht="13.8" x14ac:dyDescent="0.3">
      <c r="A60" s="4">
        <v>1981</v>
      </c>
      <c r="B60" s="3">
        <v>43220</v>
      </c>
      <c r="C60" s="3">
        <v>39085</v>
      </c>
      <c r="D60" s="3">
        <v>43267</v>
      </c>
      <c r="E60" s="3">
        <v>39817</v>
      </c>
      <c r="F60" s="3">
        <v>31079</v>
      </c>
      <c r="G60" s="3">
        <v>32002</v>
      </c>
      <c r="H60" s="3">
        <v>31608</v>
      </c>
      <c r="I60" s="3">
        <v>28906</v>
      </c>
      <c r="J60" s="3">
        <v>25006</v>
      </c>
      <c r="K60" s="3">
        <v>21629</v>
      </c>
      <c r="L60" s="3">
        <v>30074</v>
      </c>
      <c r="M60" s="3">
        <v>42087</v>
      </c>
    </row>
    <row r="61" spans="1:13" ht="13.8" x14ac:dyDescent="0.3">
      <c r="A61" s="4">
        <v>1982</v>
      </c>
      <c r="B61" s="3">
        <v>46759</v>
      </c>
      <c r="C61" s="3">
        <v>46444</v>
      </c>
      <c r="D61" s="3">
        <v>57316</v>
      </c>
      <c r="E61" s="3">
        <v>52082</v>
      </c>
      <c r="F61" s="3">
        <v>43231</v>
      </c>
      <c r="G61" s="3">
        <v>44909</v>
      </c>
      <c r="H61" s="3">
        <v>40499</v>
      </c>
      <c r="I61" s="3">
        <v>43232</v>
      </c>
      <c r="J61" s="3">
        <v>34001</v>
      </c>
      <c r="K61" s="3">
        <v>31695</v>
      </c>
      <c r="L61" s="3">
        <v>44521</v>
      </c>
      <c r="M61" s="3">
        <v>48917</v>
      </c>
    </row>
    <row r="62" spans="1:13" ht="13.8" x14ac:dyDescent="0.3">
      <c r="A62" s="4">
        <v>1983</v>
      </c>
      <c r="B62" s="3">
        <v>58360</v>
      </c>
      <c r="C62" s="3">
        <v>52260</v>
      </c>
      <c r="D62" s="3">
        <v>57553</v>
      </c>
      <c r="E62" s="3">
        <v>46459</v>
      </c>
      <c r="F62" s="3">
        <v>40644</v>
      </c>
      <c r="G62" s="3">
        <v>33939</v>
      </c>
      <c r="H62" s="3">
        <v>27694</v>
      </c>
      <c r="I62" s="3">
        <v>29330</v>
      </c>
      <c r="J62" s="3">
        <v>18424</v>
      </c>
      <c r="K62" s="3">
        <v>18430</v>
      </c>
      <c r="L62" s="3">
        <v>27340</v>
      </c>
      <c r="M62" s="3">
        <v>28998</v>
      </c>
    </row>
    <row r="63" spans="1:13" ht="13.8" x14ac:dyDescent="0.3">
      <c r="A63" s="4">
        <v>1984</v>
      </c>
      <c r="B63" s="3">
        <v>43539</v>
      </c>
      <c r="C63" s="3">
        <v>38322</v>
      </c>
      <c r="D63" s="3">
        <v>36464</v>
      </c>
      <c r="E63" s="3">
        <v>36785</v>
      </c>
      <c r="F63" s="3">
        <v>32516</v>
      </c>
      <c r="G63" s="3">
        <v>23253</v>
      </c>
      <c r="H63" s="3">
        <v>23687</v>
      </c>
      <c r="I63" s="3">
        <v>18742</v>
      </c>
      <c r="J63" s="3">
        <v>15277</v>
      </c>
      <c r="K63" s="3">
        <v>17615</v>
      </c>
      <c r="L63" s="3">
        <v>21400</v>
      </c>
      <c r="M63" s="3">
        <v>26752</v>
      </c>
    </row>
    <row r="64" spans="1:13" ht="13.8" x14ac:dyDescent="0.3">
      <c r="A64" s="4">
        <v>1985</v>
      </c>
      <c r="B64" s="3">
        <v>41831</v>
      </c>
      <c r="C64" s="3">
        <v>35080</v>
      </c>
      <c r="D64" s="3">
        <v>34461</v>
      </c>
      <c r="E64" s="3">
        <v>38527</v>
      </c>
      <c r="F64" s="3">
        <v>28185</v>
      </c>
      <c r="G64" s="3">
        <v>21783</v>
      </c>
      <c r="H64" s="3">
        <v>24723</v>
      </c>
      <c r="I64" s="3">
        <v>18815</v>
      </c>
      <c r="J64" s="3">
        <v>16584</v>
      </c>
      <c r="K64" s="3">
        <v>17821</v>
      </c>
      <c r="L64" s="3">
        <v>20457</v>
      </c>
      <c r="M64" s="3">
        <v>29380</v>
      </c>
    </row>
    <row r="65" spans="1:13" ht="13.8" x14ac:dyDescent="0.3">
      <c r="A65" s="4">
        <v>1986</v>
      </c>
      <c r="B65" s="3">
        <v>35111</v>
      </c>
      <c r="C65" s="3">
        <v>31673</v>
      </c>
      <c r="D65" s="3">
        <v>33099</v>
      </c>
      <c r="E65" s="3">
        <v>33622</v>
      </c>
      <c r="F65" s="3">
        <v>22980</v>
      </c>
      <c r="G65" s="3">
        <v>19701</v>
      </c>
      <c r="H65" s="3">
        <v>19012</v>
      </c>
      <c r="I65" s="3">
        <v>14434</v>
      </c>
      <c r="J65" s="3">
        <v>14057</v>
      </c>
      <c r="K65" s="3">
        <v>12026</v>
      </c>
      <c r="L65" s="3">
        <v>16116</v>
      </c>
      <c r="M65" s="3">
        <v>25571</v>
      </c>
    </row>
    <row r="66" spans="1:13" ht="13.8" x14ac:dyDescent="0.3">
      <c r="A66" s="4">
        <v>1987</v>
      </c>
      <c r="B66" s="3">
        <v>28212</v>
      </c>
      <c r="C66" s="3">
        <v>26885</v>
      </c>
      <c r="D66" s="3">
        <v>30529</v>
      </c>
      <c r="E66" s="3">
        <v>25507</v>
      </c>
      <c r="F66" s="3">
        <v>18715</v>
      </c>
      <c r="G66" s="3">
        <v>17181</v>
      </c>
      <c r="H66" s="3">
        <v>14534</v>
      </c>
      <c r="I66" s="3">
        <v>12670</v>
      </c>
      <c r="J66" s="3">
        <v>11026</v>
      </c>
      <c r="K66" s="3">
        <v>9276</v>
      </c>
      <c r="L66" s="3">
        <v>13620</v>
      </c>
      <c r="M66" s="3">
        <v>18938</v>
      </c>
    </row>
    <row r="67" spans="1:13" ht="13.8" x14ac:dyDescent="0.3">
      <c r="A67" s="4">
        <v>1988</v>
      </c>
      <c r="B67" s="3">
        <v>25733</v>
      </c>
      <c r="C67" s="3">
        <v>26533</v>
      </c>
      <c r="D67" s="3">
        <v>29632</v>
      </c>
      <c r="E67" s="3">
        <v>23211</v>
      </c>
      <c r="F67" s="3">
        <v>18845</v>
      </c>
      <c r="G67" s="3">
        <v>15376</v>
      </c>
      <c r="H67" s="3">
        <v>12513</v>
      </c>
      <c r="I67" s="3">
        <v>13049</v>
      </c>
      <c r="J67" s="3">
        <v>9074</v>
      </c>
      <c r="K67" s="3">
        <v>9288</v>
      </c>
      <c r="L67" s="3">
        <v>15787</v>
      </c>
      <c r="M67" s="3">
        <v>17097</v>
      </c>
    </row>
    <row r="68" spans="1:13" ht="13.8" x14ac:dyDescent="0.3">
      <c r="A68" s="4">
        <v>1989</v>
      </c>
      <c r="B68" s="3">
        <v>28996</v>
      </c>
      <c r="C68" s="3">
        <v>25184</v>
      </c>
      <c r="D68" s="3">
        <v>27941</v>
      </c>
      <c r="E68" s="3">
        <f>24817+42+79+1121+8</f>
        <v>26067</v>
      </c>
      <c r="F68" s="3">
        <v>23957</v>
      </c>
      <c r="G68" s="3">
        <v>17340</v>
      </c>
      <c r="H68" s="3">
        <v>16082</v>
      </c>
      <c r="I68" s="3">
        <v>18346</v>
      </c>
      <c r="J68" s="3">
        <v>14840</v>
      </c>
      <c r="K68" s="3">
        <v>16445</v>
      </c>
      <c r="L68" s="3">
        <v>20805</v>
      </c>
      <c r="M68" s="3">
        <v>26065</v>
      </c>
    </row>
    <row r="69" spans="1:13" ht="13.8" x14ac:dyDescent="0.3">
      <c r="A69" s="4">
        <v>1990</v>
      </c>
      <c r="B69" s="3">
        <v>44713</v>
      </c>
      <c r="C69" s="3">
        <v>38298</v>
      </c>
      <c r="D69" s="3">
        <v>40576</v>
      </c>
      <c r="E69" s="3">
        <v>42020</v>
      </c>
      <c r="F69" s="3">
        <v>39303</v>
      </c>
      <c r="G69" s="3">
        <v>29740</v>
      </c>
      <c r="H69" s="3">
        <v>31928</v>
      </c>
      <c r="I69" s="3">
        <v>26031</v>
      </c>
      <c r="J69" s="3">
        <v>21430</v>
      </c>
      <c r="K69" s="3">
        <v>28518</v>
      </c>
      <c r="L69" s="3">
        <v>33815</v>
      </c>
      <c r="M69" s="3">
        <v>42281</v>
      </c>
    </row>
    <row r="70" spans="1:13" ht="13.8" x14ac:dyDescent="0.3">
      <c r="A70" s="4">
        <v>1991</v>
      </c>
      <c r="B70" s="3">
        <v>62612</v>
      </c>
      <c r="C70" s="3">
        <v>55414</v>
      </c>
      <c r="D70" s="3">
        <v>56206</v>
      </c>
      <c r="E70" s="3">
        <v>64535</v>
      </c>
      <c r="F70" s="3">
        <v>50201</v>
      </c>
      <c r="G70" s="3">
        <v>38610</v>
      </c>
      <c r="H70" s="3">
        <v>48427</v>
      </c>
      <c r="I70" s="3">
        <v>32945</v>
      </c>
      <c r="J70" s="3">
        <v>29434</v>
      </c>
      <c r="K70" s="3">
        <v>32949</v>
      </c>
      <c r="L70" s="3">
        <f>31837+146+218+2071+19+8</f>
        <v>34299</v>
      </c>
      <c r="M70" s="3">
        <f>50290+131+433+2785+20+35</f>
        <v>53694</v>
      </c>
    </row>
    <row r="71" spans="1:13" ht="13.8" x14ac:dyDescent="0.3">
      <c r="A71" s="4">
        <v>1992</v>
      </c>
      <c r="B71" s="3">
        <v>55610</v>
      </c>
      <c r="C71" s="3">
        <v>52494</v>
      </c>
      <c r="D71" s="3">
        <v>61142</v>
      </c>
      <c r="E71" s="3">
        <v>57676</v>
      </c>
      <c r="F71" s="3">
        <v>44737</v>
      </c>
      <c r="G71" s="3">
        <v>42847</v>
      </c>
      <c r="H71" s="3">
        <v>34519</v>
      </c>
      <c r="I71" s="3">
        <v>29515</v>
      </c>
      <c r="J71" s="3">
        <f>25620+133+386+1609+10+31</f>
        <v>27789</v>
      </c>
      <c r="K71" s="3">
        <f>22432+132+367+1508+8+33</f>
        <v>24480</v>
      </c>
      <c r="L71" s="3">
        <f>31271+170+400+1663+3+26</f>
        <v>33533</v>
      </c>
      <c r="M71" s="3">
        <f>34156+151+400+2033+8+27</f>
        <v>36775</v>
      </c>
    </row>
    <row r="72" spans="1:13" ht="13.8" x14ac:dyDescent="0.3">
      <c r="A72" s="4">
        <v>1993</v>
      </c>
      <c r="B72" s="3">
        <v>44656</v>
      </c>
      <c r="C72" s="3">
        <v>41852</v>
      </c>
      <c r="D72" s="3">
        <v>46846</v>
      </c>
      <c r="E72" s="3">
        <v>41920</v>
      </c>
      <c r="F72" s="3">
        <v>38038</v>
      </c>
      <c r="G72" s="3">
        <v>30946</v>
      </c>
      <c r="H72" s="3">
        <v>27505</v>
      </c>
      <c r="I72" s="3">
        <v>30410</v>
      </c>
      <c r="J72" s="3">
        <v>21142</v>
      </c>
      <c r="K72" s="3">
        <v>21536</v>
      </c>
      <c r="L72" s="3">
        <v>34807</v>
      </c>
      <c r="M72" s="3">
        <v>34213</v>
      </c>
    </row>
    <row r="73" spans="1:13" ht="13.8" x14ac:dyDescent="0.3">
      <c r="A73" s="4">
        <v>1994</v>
      </c>
      <c r="B73" s="3">
        <v>50247</v>
      </c>
      <c r="C73" s="3">
        <v>43289</v>
      </c>
      <c r="D73" s="3">
        <v>44261</v>
      </c>
      <c r="E73" s="3">
        <v>42138</v>
      </c>
      <c r="F73" s="3">
        <v>42627</v>
      </c>
      <c r="G73" s="3">
        <v>29225</v>
      </c>
      <c r="H73" s="3">
        <v>29427</v>
      </c>
      <c r="I73" s="3">
        <v>25552</v>
      </c>
      <c r="J73" s="3">
        <f>17347+176+142+1061+16</f>
        <v>18742</v>
      </c>
      <c r="K73" s="3">
        <f>20097+186+187+1250+14+17</f>
        <v>21751</v>
      </c>
      <c r="L73" s="3">
        <v>25869</v>
      </c>
      <c r="M73" s="3">
        <v>28465</v>
      </c>
    </row>
    <row r="74" spans="1:13" ht="13.8" x14ac:dyDescent="0.3">
      <c r="A74" s="4">
        <v>1995</v>
      </c>
      <c r="B74" s="3">
        <v>45379</v>
      </c>
      <c r="C74" s="3">
        <v>38243</v>
      </c>
      <c r="D74" s="3">
        <f>36462+150+156+1582+11</f>
        <v>38361</v>
      </c>
      <c r="E74" s="3">
        <f>40195+137+160+1397+5</f>
        <v>41894</v>
      </c>
      <c r="F74" s="3">
        <v>32670</v>
      </c>
      <c r="G74" s="3">
        <f>24727+89+115+1117+7</f>
        <v>26055</v>
      </c>
      <c r="H74" s="3">
        <v>30886</v>
      </c>
      <c r="I74" s="3">
        <v>24909</v>
      </c>
      <c r="J74" s="3">
        <f>17248+96+158+973+12+10</f>
        <v>18497</v>
      </c>
      <c r="K74" s="3">
        <f>21803+167+196+1149+15+14</f>
        <v>23344</v>
      </c>
      <c r="L74" s="3">
        <f>24598+214+140+1234+18+8</f>
        <v>26212</v>
      </c>
      <c r="M74" s="3">
        <v>34471</v>
      </c>
    </row>
    <row r="75" spans="1:13" ht="13.8" x14ac:dyDescent="0.3">
      <c r="A75" s="4">
        <v>1996</v>
      </c>
      <c r="B75" s="3">
        <v>43993</v>
      </c>
      <c r="C75" s="3">
        <v>39771</v>
      </c>
      <c r="D75" s="3">
        <v>45853</v>
      </c>
      <c r="E75" s="3">
        <v>41001</v>
      </c>
      <c r="F75" s="3">
        <v>30635</v>
      </c>
      <c r="G75" s="3">
        <v>29358</v>
      </c>
      <c r="H75" s="3">
        <v>26144</v>
      </c>
      <c r="I75" s="3">
        <v>21886</v>
      </c>
      <c r="J75" s="3">
        <f>19115+113+60+1015</f>
        <v>20303</v>
      </c>
      <c r="K75" s="3">
        <f>16693+102+51+915+7</f>
        <v>17768</v>
      </c>
      <c r="L75" s="3">
        <v>23873</v>
      </c>
      <c r="M75" s="3">
        <v>36583</v>
      </c>
    </row>
    <row r="76" spans="1:13" ht="13.8" x14ac:dyDescent="0.3">
      <c r="A76" s="4">
        <v>1997</v>
      </c>
      <c r="B76" s="3">
        <v>37535</v>
      </c>
      <c r="C76" s="3">
        <v>36343</v>
      </c>
      <c r="D76" s="3">
        <v>44519</v>
      </c>
      <c r="E76" s="3">
        <v>37358</v>
      </c>
      <c r="F76" s="3">
        <v>28978</v>
      </c>
      <c r="G76" s="3">
        <v>28263</v>
      </c>
      <c r="H76" s="3">
        <v>22572</v>
      </c>
      <c r="I76" s="3">
        <v>22596</v>
      </c>
      <c r="J76" s="3">
        <v>16618</v>
      </c>
      <c r="K76" s="3">
        <f>14824+82+105+835+15</f>
        <v>15861</v>
      </c>
      <c r="L76" s="3">
        <v>25719</v>
      </c>
      <c r="M76" s="3">
        <v>29791</v>
      </c>
    </row>
    <row r="77" spans="1:13" ht="13.8" x14ac:dyDescent="0.3">
      <c r="A77" s="4">
        <v>1998</v>
      </c>
      <c r="B77" s="3">
        <v>34305</v>
      </c>
      <c r="C77" s="3">
        <v>33089</v>
      </c>
      <c r="D77" s="3">
        <v>40232</v>
      </c>
      <c r="E77" s="3">
        <v>30715</v>
      </c>
      <c r="F77" s="3">
        <v>26292</v>
      </c>
      <c r="G77" s="3">
        <v>21239</v>
      </c>
      <c r="H77" s="3">
        <v>19371</v>
      </c>
      <c r="I77" s="3">
        <v>20979</v>
      </c>
      <c r="J77" s="3">
        <v>13086</v>
      </c>
      <c r="K77" s="3">
        <v>13469</v>
      </c>
      <c r="L77" s="3">
        <v>23183</v>
      </c>
      <c r="M77" s="3">
        <v>24741</v>
      </c>
    </row>
    <row r="78" spans="1:13" ht="13.8" x14ac:dyDescent="0.3">
      <c r="A78" s="4">
        <v>1999</v>
      </c>
      <c r="B78" s="3">
        <v>36263</v>
      </c>
      <c r="C78" s="3">
        <f>30793+120+76+1384</f>
        <v>32373</v>
      </c>
      <c r="D78" s="3">
        <v>32891</v>
      </c>
      <c r="E78" s="3">
        <v>27364</v>
      </c>
      <c r="F78" s="3">
        <f>23017+110+72+820</f>
        <v>24019</v>
      </c>
      <c r="G78" s="3">
        <v>18546</v>
      </c>
      <c r="H78" s="3">
        <v>17889</v>
      </c>
      <c r="I78" s="3">
        <f>19081+74+55+695</f>
        <v>19905</v>
      </c>
      <c r="J78" s="3">
        <v>12200</v>
      </c>
      <c r="K78" s="3">
        <f>11335+51+37+821</f>
        <v>12244</v>
      </c>
      <c r="L78" s="3">
        <f>19784+83+26+1368+9</f>
        <v>21270</v>
      </c>
      <c r="M78" s="3">
        <v>21758</v>
      </c>
    </row>
    <row r="79" spans="1:13" ht="13.8" x14ac:dyDescent="0.3">
      <c r="A79" s="4">
        <v>2000</v>
      </c>
      <c r="B79" s="3">
        <v>34514</v>
      </c>
      <c r="C79" s="3">
        <f>26841+77+51+1561</f>
        <v>28530</v>
      </c>
      <c r="D79" s="3">
        <v>27227</v>
      </c>
      <c r="E79" s="3">
        <v>28552</v>
      </c>
      <c r="F79" s="3">
        <v>19633</v>
      </c>
      <c r="G79" s="3">
        <v>16083</v>
      </c>
      <c r="H79" s="3">
        <v>20231</v>
      </c>
      <c r="I79" s="3">
        <f>14201+181+41+1374+9</f>
        <v>15806</v>
      </c>
      <c r="J79" s="3">
        <v>11205</v>
      </c>
      <c r="K79" s="3">
        <v>14414</v>
      </c>
      <c r="L79" s="3">
        <v>17429</v>
      </c>
      <c r="M79" s="3">
        <f>23900+201+59+1639+12</f>
        <v>25811</v>
      </c>
    </row>
    <row r="80" spans="1:13" ht="13.8" x14ac:dyDescent="0.3">
      <c r="A80" s="4">
        <v>2001</v>
      </c>
      <c r="B80" s="3">
        <v>32707</v>
      </c>
      <c r="C80" s="3">
        <v>30281</v>
      </c>
      <c r="D80" s="3">
        <v>30952</v>
      </c>
      <c r="E80" s="3">
        <v>34465</v>
      </c>
      <c r="F80" s="3">
        <f>20283+66+27+1381+9</f>
        <v>21766</v>
      </c>
      <c r="G80" s="3">
        <v>19194</v>
      </c>
      <c r="H80" s="3">
        <v>25063</v>
      </c>
      <c r="I80" s="3">
        <f>18105+59+49+1295+10</f>
        <v>19518</v>
      </c>
      <c r="J80" s="3">
        <v>17819</v>
      </c>
      <c r="K80" s="3">
        <v>20031</v>
      </c>
      <c r="L80" s="3">
        <v>26467</v>
      </c>
      <c r="M80" s="3">
        <v>40938</v>
      </c>
    </row>
    <row r="81" spans="1:13" ht="13.8" x14ac:dyDescent="0.3">
      <c r="A81" s="4">
        <v>2002</v>
      </c>
      <c r="B81" s="3">
        <v>43707</v>
      </c>
      <c r="C81" s="3">
        <f>39132+77+70+2794+14</f>
        <v>42087</v>
      </c>
      <c r="D81" s="3">
        <v>49429</v>
      </c>
      <c r="E81" s="3">
        <v>42824</v>
      </c>
      <c r="F81" s="3">
        <f>30355+65+66+2376+16</f>
        <v>32878</v>
      </c>
      <c r="G81" s="3">
        <v>33838</v>
      </c>
      <c r="H81" s="3">
        <v>32917</v>
      </c>
      <c r="I81" s="3">
        <f>26819+73+63+1994+8</f>
        <v>28957</v>
      </c>
      <c r="J81" s="3">
        <v>29357</v>
      </c>
      <c r="K81" s="3">
        <v>25647</v>
      </c>
      <c r="L81" s="3">
        <f>28999+91+112+2190+18</f>
        <v>31410</v>
      </c>
      <c r="M81" s="3">
        <v>51043</v>
      </c>
    </row>
    <row r="82" spans="1:13" ht="13.8" x14ac:dyDescent="0.3">
      <c r="A82" s="4">
        <v>2003</v>
      </c>
      <c r="B82" s="3">
        <v>48666</v>
      </c>
      <c r="C82" s="3">
        <f>44583+99+182+2964+14</f>
        <v>47842</v>
      </c>
      <c r="D82" s="3">
        <v>56989</v>
      </c>
      <c r="E82" s="3">
        <v>44753</v>
      </c>
      <c r="F82" s="3">
        <f>31503+118+113+2298+4</f>
        <v>34036</v>
      </c>
      <c r="G82" s="3">
        <v>37935</v>
      </c>
      <c r="H82" s="3">
        <v>30338</v>
      </c>
      <c r="I82" s="3">
        <f>27787+115+85+2107+4</f>
        <v>30098</v>
      </c>
      <c r="J82" s="3">
        <v>26570</v>
      </c>
      <c r="K82" s="3">
        <v>22870</v>
      </c>
      <c r="L82" s="3">
        <f>30454+106+159+2220+13</f>
        <v>32952</v>
      </c>
      <c r="M82" s="3">
        <v>38697</v>
      </c>
    </row>
    <row r="83" spans="1:13" ht="13.8" x14ac:dyDescent="0.3">
      <c r="A83" s="4">
        <v>2004</v>
      </c>
      <c r="B83" s="3">
        <v>42773</v>
      </c>
      <c r="C83" s="3">
        <f>38591+121+170+2523+8</f>
        <v>41413</v>
      </c>
      <c r="D83" s="3">
        <v>42758</v>
      </c>
      <c r="E83" s="3">
        <v>35876</v>
      </c>
      <c r="F83" s="3">
        <v>28303</v>
      </c>
      <c r="G83" s="3">
        <v>25657</v>
      </c>
      <c r="H83" s="3">
        <v>22316</v>
      </c>
      <c r="I83" s="3">
        <f>22982+50+92+1676</f>
        <v>24800</v>
      </c>
      <c r="J83" s="3">
        <v>15808</v>
      </c>
      <c r="K83" s="3">
        <v>17951</v>
      </c>
      <c r="L83" s="3">
        <f>22497+110+124+1976+13</f>
        <v>24720</v>
      </c>
      <c r="M83" s="3">
        <v>29213</v>
      </c>
    </row>
    <row r="84" spans="1:13" ht="13.8" x14ac:dyDescent="0.3">
      <c r="A84" s="4">
        <v>2005</v>
      </c>
      <c r="B84" s="3">
        <v>45487</v>
      </c>
      <c r="C84" s="3">
        <f>34225+121+110+2596+16</f>
        <v>37068</v>
      </c>
      <c r="D84" s="3">
        <v>37512</v>
      </c>
      <c r="E84" s="3">
        <v>33168</v>
      </c>
      <c r="F84" s="3">
        <v>28839</v>
      </c>
      <c r="G84" s="3">
        <v>21067</v>
      </c>
      <c r="H84" s="3">
        <v>23872</v>
      </c>
      <c r="I84" s="3">
        <v>21804</v>
      </c>
      <c r="J84" s="3">
        <v>15492</v>
      </c>
      <c r="K84" s="3">
        <v>20233</v>
      </c>
      <c r="L84" s="3">
        <v>23947</v>
      </c>
      <c r="M84" s="3">
        <v>28810</v>
      </c>
    </row>
    <row r="85" spans="1:13" ht="13.8" x14ac:dyDescent="0.3">
      <c r="A85" s="4">
        <v>2006</v>
      </c>
      <c r="B85" s="3">
        <v>47453</v>
      </c>
      <c r="C85" s="3">
        <v>38093</v>
      </c>
      <c r="D85" s="3">
        <v>38833</v>
      </c>
      <c r="E85" s="3">
        <v>37130</v>
      </c>
      <c r="F85" s="3">
        <v>26915</v>
      </c>
      <c r="G85" s="3">
        <v>22101</v>
      </c>
      <c r="H85" s="3">
        <v>26779</v>
      </c>
      <c r="I85" s="3">
        <v>21113</v>
      </c>
      <c r="J85" s="3">
        <v>16385</v>
      </c>
      <c r="K85" s="3">
        <v>20396</v>
      </c>
      <c r="L85" s="3">
        <v>23550</v>
      </c>
      <c r="M85" s="3">
        <v>33351</v>
      </c>
    </row>
    <row r="86" spans="1:13" ht="13.8" x14ac:dyDescent="0.3">
      <c r="A86" s="4">
        <v>2007</v>
      </c>
      <c r="B86" s="3">
        <v>43886</v>
      </c>
      <c r="C86" s="3">
        <v>39605</v>
      </c>
      <c r="D86" s="3">
        <v>39655</v>
      </c>
      <c r="E86" s="3">
        <v>44346</v>
      </c>
      <c r="F86" s="3">
        <v>25710</v>
      </c>
      <c r="G86" s="3">
        <v>21136</v>
      </c>
      <c r="H86" s="3">
        <v>26724</v>
      </c>
      <c r="I86" s="3">
        <v>20177</v>
      </c>
      <c r="J86" s="3">
        <v>17544</v>
      </c>
      <c r="K86" s="3">
        <v>18627</v>
      </c>
      <c r="L86" s="3">
        <v>23991</v>
      </c>
      <c r="M86" s="3">
        <v>38692</v>
      </c>
    </row>
    <row r="87" spans="1:13" ht="13.8" x14ac:dyDescent="0.3">
      <c r="A87" s="4">
        <v>2008</v>
      </c>
      <c r="B87" s="3">
        <v>42054</v>
      </c>
      <c r="C87" s="3">
        <v>41365</v>
      </c>
      <c r="D87" s="3">
        <v>50955</v>
      </c>
      <c r="E87" s="3">
        <v>40271</v>
      </c>
      <c r="F87" s="3">
        <v>29743</v>
      </c>
      <c r="G87" s="3">
        <v>30770</v>
      </c>
      <c r="H87" s="3">
        <v>27060</v>
      </c>
      <c r="I87" s="3">
        <v>28852</v>
      </c>
      <c r="J87" s="3">
        <v>24460</v>
      </c>
      <c r="K87" s="3">
        <v>24599</v>
      </c>
      <c r="L87" s="3">
        <v>37569</v>
      </c>
      <c r="M87" s="3">
        <v>52960</v>
      </c>
    </row>
    <row r="88" spans="1:13" ht="13.8" x14ac:dyDescent="0.3">
      <c r="A88" s="4">
        <v>2009</v>
      </c>
      <c r="B88" s="3">
        <v>62386</v>
      </c>
      <c r="C88" s="3">
        <v>66821</v>
      </c>
      <c r="D88" s="3">
        <v>88717</v>
      </c>
      <c r="E88" s="3">
        <v>72392</v>
      </c>
      <c r="F88" s="3">
        <v>68054</v>
      </c>
      <c r="G88" s="3">
        <v>61889</v>
      </c>
      <c r="H88" s="3">
        <v>53707</v>
      </c>
      <c r="I88" s="3">
        <v>55849</v>
      </c>
      <c r="J88" s="3">
        <v>39011</v>
      </c>
      <c r="K88" s="3">
        <v>37528</v>
      </c>
      <c r="L88" s="3">
        <v>51900</v>
      </c>
      <c r="M88" s="3">
        <v>53562</v>
      </c>
    </row>
    <row r="89" spans="1:13" ht="13.8" x14ac:dyDescent="0.3">
      <c r="A89" s="4">
        <v>2010</v>
      </c>
      <c r="B89" s="3">
        <v>66594</v>
      </c>
      <c r="C89" s="3">
        <v>59315</v>
      </c>
      <c r="D89" s="3">
        <v>66487</v>
      </c>
      <c r="E89" s="3">
        <v>54669</v>
      </c>
      <c r="F89" s="3">
        <v>49873</v>
      </c>
      <c r="G89" s="3">
        <v>43731</v>
      </c>
      <c r="H89" s="3">
        <v>38481</v>
      </c>
      <c r="I89" s="3">
        <v>42305</v>
      </c>
      <c r="J89" s="3">
        <v>28977</v>
      </c>
      <c r="K89" s="3">
        <v>31416</v>
      </c>
      <c r="L89" s="3">
        <v>38275</v>
      </c>
      <c r="M89" s="3">
        <v>43560</v>
      </c>
    </row>
    <row r="90" spans="1:13" ht="13.8" x14ac:dyDescent="0.3">
      <c r="A90" s="4">
        <v>2011</v>
      </c>
      <c r="B90" s="3">
        <v>61943</v>
      </c>
      <c r="C90" s="3">
        <v>49795</v>
      </c>
      <c r="D90" s="3">
        <v>50262</v>
      </c>
      <c r="E90" s="3">
        <v>45903</v>
      </c>
      <c r="F90" s="3">
        <v>42647</v>
      </c>
      <c r="G90" s="3">
        <v>30566</v>
      </c>
      <c r="H90" s="3">
        <v>30483</v>
      </c>
      <c r="I90" s="3">
        <v>31076</v>
      </c>
      <c r="J90" s="3">
        <v>24114</v>
      </c>
      <c r="K90" s="3">
        <v>25637</v>
      </c>
      <c r="L90" s="3">
        <v>27268</v>
      </c>
      <c r="M90" s="3">
        <v>30895</v>
      </c>
    </row>
    <row r="91" spans="1:13" ht="13.8" x14ac:dyDescent="0.3">
      <c r="A91" s="4">
        <v>2012</v>
      </c>
      <c r="B91" s="3">
        <v>47892</v>
      </c>
      <c r="C91" s="3">
        <v>40150</v>
      </c>
      <c r="D91" s="3">
        <v>39247</v>
      </c>
      <c r="E91" s="3">
        <v>39269</v>
      </c>
      <c r="F91" s="3">
        <v>29676</v>
      </c>
      <c r="G91" s="3">
        <v>25012</v>
      </c>
      <c r="H91" s="3">
        <v>29950</v>
      </c>
      <c r="I91" s="3">
        <v>24238</v>
      </c>
      <c r="J91" s="3">
        <v>20157</v>
      </c>
      <c r="K91" s="3">
        <v>21083</v>
      </c>
      <c r="L91" s="3">
        <v>25042</v>
      </c>
      <c r="M91" s="3">
        <v>36027</v>
      </c>
    </row>
    <row r="92" spans="1:13" ht="13.8" x14ac:dyDescent="0.3">
      <c r="A92" s="4">
        <v>2013</v>
      </c>
      <c r="B92" s="3">
        <v>40139</v>
      </c>
      <c r="C92" s="3">
        <v>36997</v>
      </c>
      <c r="D92" s="3">
        <v>40386</v>
      </c>
      <c r="E92" s="3">
        <v>35097</v>
      </c>
      <c r="F92" s="3">
        <v>26702</v>
      </c>
      <c r="G92" s="3">
        <v>25196</v>
      </c>
      <c r="H92" s="3">
        <v>25237</v>
      </c>
      <c r="I92" s="3">
        <v>19718</v>
      </c>
      <c r="J92" s="3">
        <v>18792</v>
      </c>
      <c r="K92" s="3">
        <v>18192</v>
      </c>
      <c r="L92" s="3">
        <v>21067</v>
      </c>
      <c r="M92" s="3">
        <v>34287</v>
      </c>
    </row>
    <row r="93" spans="1:13" ht="13.8" x14ac:dyDescent="0.3">
      <c r="A93" s="4">
        <v>2014</v>
      </c>
      <c r="B93" s="3">
        <v>36647</v>
      </c>
      <c r="C93" s="3">
        <v>33768</v>
      </c>
      <c r="D93" s="3">
        <v>38748</v>
      </c>
      <c r="E93" s="3">
        <v>31127</v>
      </c>
      <c r="F93" s="3">
        <v>22969</v>
      </c>
      <c r="G93" s="3">
        <v>21985</v>
      </c>
      <c r="H93" s="3">
        <v>20340</v>
      </c>
      <c r="I93" s="3">
        <v>19688</v>
      </c>
      <c r="J93" s="3">
        <v>15234</v>
      </c>
      <c r="K93" s="3">
        <v>15240</v>
      </c>
      <c r="L93" s="3">
        <v>23162</v>
      </c>
      <c r="M93" s="3">
        <v>29817</v>
      </c>
    </row>
    <row r="94" spans="1:13" ht="13.8" x14ac:dyDescent="0.3">
      <c r="A94" s="4">
        <v>2015</v>
      </c>
      <c r="B94" s="3">
        <v>33167</v>
      </c>
      <c r="C94" s="3">
        <v>31997</v>
      </c>
      <c r="D94" s="3">
        <v>35858</v>
      </c>
      <c r="E94" s="3">
        <v>26460</v>
      </c>
      <c r="F94" s="3">
        <v>21571</v>
      </c>
      <c r="G94" s="3">
        <v>18417</v>
      </c>
      <c r="H94" s="3">
        <v>17784</v>
      </c>
      <c r="I94" s="3">
        <v>18871</v>
      </c>
      <c r="J94" s="3">
        <v>12532</v>
      </c>
      <c r="K94" s="3">
        <v>12587</v>
      </c>
      <c r="L94" s="3">
        <v>19418</v>
      </c>
      <c r="M94" s="3">
        <v>24038</v>
      </c>
    </row>
    <row r="95" spans="1:13" ht="13.8" x14ac:dyDescent="0.3">
      <c r="A95" s="4">
        <v>2016</v>
      </c>
      <c r="B95" s="3">
        <v>32980</v>
      </c>
      <c r="C95" s="3">
        <v>30909</v>
      </c>
      <c r="D95" s="3">
        <v>28727</v>
      </c>
      <c r="E95" s="3">
        <v>25428</v>
      </c>
      <c r="F95" s="3">
        <v>22390</v>
      </c>
      <c r="G95" s="3">
        <v>17146</v>
      </c>
      <c r="H95" s="3">
        <v>18960</v>
      </c>
      <c r="I95" s="3">
        <v>17823</v>
      </c>
      <c r="J95" s="3">
        <v>11687</v>
      </c>
      <c r="K95" s="3">
        <v>13778</v>
      </c>
      <c r="L95" s="3">
        <v>17134</v>
      </c>
      <c r="M95" s="3">
        <v>21310</v>
      </c>
    </row>
    <row r="96" spans="1:13" ht="13.8" x14ac:dyDescent="0.3">
      <c r="A96" s="4">
        <v>2017</v>
      </c>
      <c r="B96" s="3">
        <v>33400</v>
      </c>
      <c r="C96" s="3">
        <v>26867</v>
      </c>
      <c r="D96" s="3">
        <v>26860</v>
      </c>
      <c r="E96" s="3">
        <v>24840</v>
      </c>
      <c r="F96" s="3">
        <v>18724</v>
      </c>
      <c r="G96" s="3">
        <v>14998</v>
      </c>
      <c r="H96" s="3">
        <v>18234</v>
      </c>
      <c r="I96" s="3">
        <v>14960</v>
      </c>
      <c r="J96" s="3">
        <v>10044</v>
      </c>
      <c r="K96" s="3">
        <v>11886</v>
      </c>
      <c r="L96" s="3">
        <v>14486</v>
      </c>
      <c r="M96" s="3">
        <v>20076</v>
      </c>
    </row>
    <row r="97" spans="1:13" ht="13.8" x14ac:dyDescent="0.3">
      <c r="A97" s="4">
        <v>2018</v>
      </c>
      <c r="B97" s="3">
        <v>27400</v>
      </c>
      <c r="C97" s="3">
        <v>23307</v>
      </c>
      <c r="D97" s="3">
        <v>23200</v>
      </c>
      <c r="E97" s="3">
        <v>23046</v>
      </c>
      <c r="F97" s="3">
        <v>14715</v>
      </c>
      <c r="G97" s="3">
        <v>12933</v>
      </c>
      <c r="H97" s="3">
        <v>16551</v>
      </c>
      <c r="I97" s="3">
        <v>13162</v>
      </c>
      <c r="J97" s="3">
        <v>9994</v>
      </c>
      <c r="K97" s="3">
        <v>10099</v>
      </c>
      <c r="L97" s="3">
        <v>13221</v>
      </c>
      <c r="M97" s="3">
        <v>20838</v>
      </c>
    </row>
    <row r="98" spans="1:13" ht="13.8" x14ac:dyDescent="0.3">
      <c r="A98" s="4">
        <v>2019</v>
      </c>
      <c r="B98" s="3">
        <v>24844</v>
      </c>
      <c r="C98" s="3">
        <v>22786</v>
      </c>
      <c r="D98" s="3">
        <v>24775</v>
      </c>
      <c r="E98" s="3">
        <v>19956</v>
      </c>
      <c r="F98" s="3">
        <v>14154</v>
      </c>
      <c r="G98" s="3">
        <v>14093</v>
      </c>
      <c r="H98" s="3">
        <v>15065</v>
      </c>
      <c r="I98" s="3">
        <v>12625</v>
      </c>
      <c r="J98" s="3">
        <v>9265</v>
      </c>
      <c r="K98" s="3">
        <v>8752</v>
      </c>
      <c r="L98" s="3">
        <v>12233</v>
      </c>
      <c r="M98" s="3">
        <v>20967</v>
      </c>
    </row>
    <row r="99" spans="1:13" ht="13.8" x14ac:dyDescent="0.3">
      <c r="A99" s="4">
        <v>2020</v>
      </c>
      <c r="B99" s="3">
        <v>22359</v>
      </c>
      <c r="C99" s="3">
        <v>20794</v>
      </c>
      <c r="D99" s="3">
        <v>44503</v>
      </c>
      <c r="E99" s="3">
        <v>240111</v>
      </c>
      <c r="F99" s="3">
        <v>234583</v>
      </c>
      <c r="G99" s="3">
        <v>185449</v>
      </c>
      <c r="H99" s="3">
        <v>164441</v>
      </c>
      <c r="I99" s="3">
        <v>140775</v>
      </c>
      <c r="J99" s="3">
        <v>94401</v>
      </c>
      <c r="K99" s="3">
        <v>57108</v>
      </c>
      <c r="L99" s="3">
        <v>53690</v>
      </c>
      <c r="M99" s="3">
        <v>52611</v>
      </c>
    </row>
    <row r="100" spans="1:13" ht="13.8" x14ac:dyDescent="0.3">
      <c r="A100" s="4">
        <v>2021</v>
      </c>
      <c r="B100" s="3">
        <v>59913</v>
      </c>
      <c r="C100" s="3">
        <v>51871</v>
      </c>
      <c r="D100" s="3">
        <v>50724</v>
      </c>
      <c r="E100" s="3">
        <v>49802</v>
      </c>
      <c r="F100" s="3">
        <v>43666</v>
      </c>
      <c r="G100" s="3">
        <v>27185</v>
      </c>
      <c r="H100" s="3">
        <v>23063</v>
      </c>
      <c r="I100" s="3">
        <v>23491</v>
      </c>
      <c r="J100" s="3">
        <v>14275</v>
      </c>
      <c r="K100" s="3">
        <v>10066</v>
      </c>
      <c r="L100" s="3">
        <v>11946</v>
      </c>
      <c r="M100" s="3">
        <v>14152</v>
      </c>
    </row>
    <row r="101" spans="1:13" ht="13.8" x14ac:dyDescent="0.3">
      <c r="A101" s="4">
        <v>2022</v>
      </c>
      <c r="B101" s="3">
        <v>20714</v>
      </c>
      <c r="C101" s="3">
        <v>17122</v>
      </c>
      <c r="D101" s="3">
        <v>15777</v>
      </c>
      <c r="E101" s="3">
        <v>11855</v>
      </c>
      <c r="F101" s="3">
        <v>10208</v>
      </c>
      <c r="G101" s="3">
        <v>8399</v>
      </c>
      <c r="H101" s="3">
        <v>10095</v>
      </c>
      <c r="I101" s="3">
        <v>9655</v>
      </c>
      <c r="J101" s="3">
        <v>6116</v>
      </c>
      <c r="K101" s="3">
        <v>6971</v>
      </c>
      <c r="L101" s="3">
        <v>8824</v>
      </c>
      <c r="M101" s="3">
        <v>11848</v>
      </c>
    </row>
    <row r="102" spans="1:13" ht="13.8" x14ac:dyDescent="0.3">
      <c r="A102" s="4">
        <v>2023</v>
      </c>
      <c r="B102" s="3">
        <v>19457</v>
      </c>
      <c r="C102" s="3">
        <v>16084</v>
      </c>
      <c r="D102" s="3">
        <v>15969</v>
      </c>
      <c r="E102" s="3">
        <v>14330</v>
      </c>
      <c r="F102" s="3">
        <v>11008</v>
      </c>
      <c r="G102" s="3">
        <v>9211</v>
      </c>
      <c r="H102" s="3">
        <v>13096</v>
      </c>
      <c r="I102" s="3">
        <v>12753</v>
      </c>
      <c r="J102" s="3">
        <v>8301</v>
      </c>
      <c r="K102" s="3">
        <v>8894</v>
      </c>
      <c r="L102" s="3">
        <v>9983</v>
      </c>
      <c r="M102" s="3">
        <v>11794</v>
      </c>
    </row>
    <row r="103" spans="1:13" ht="13.8" x14ac:dyDescent="0.3">
      <c r="A103" s="4">
        <v>2024</v>
      </c>
      <c r="B103" s="3">
        <v>18484</v>
      </c>
      <c r="C103" s="3">
        <v>16123</v>
      </c>
      <c r="D103" s="3">
        <v>15257</v>
      </c>
      <c r="E103" s="3">
        <v>13464</v>
      </c>
      <c r="F103" s="3">
        <v>10300</v>
      </c>
      <c r="G103" s="3">
        <v>9989</v>
      </c>
      <c r="H103" s="3">
        <v>11829</v>
      </c>
      <c r="I103" s="3">
        <v>10075</v>
      </c>
      <c r="J103" s="3">
        <v>8001</v>
      </c>
      <c r="K103" s="3">
        <v>7730</v>
      </c>
      <c r="L103" s="3">
        <v>8989</v>
      </c>
      <c r="M103" s="3">
        <v>14901</v>
      </c>
    </row>
    <row r="104" spans="1:13" ht="13.8" x14ac:dyDescent="0.3">
      <c r="A104" s="4">
        <v>2025</v>
      </c>
      <c r="B104" s="3">
        <v>16882</v>
      </c>
      <c r="C104" s="3">
        <v>15916</v>
      </c>
      <c r="D104" s="3">
        <v>18206</v>
      </c>
      <c r="E104" s="3">
        <v>14317</v>
      </c>
      <c r="F104" s="3">
        <v>12086</v>
      </c>
      <c r="G104" s="3">
        <v>12607</v>
      </c>
      <c r="H104" s="3"/>
      <c r="I104" s="3"/>
      <c r="J104" s="3"/>
      <c r="K104" s="3"/>
      <c r="L104" s="3"/>
      <c r="M104" s="3"/>
    </row>
  </sheetData>
  <phoneticPr fontId="0" type="noConversion"/>
  <pageMargins left="0.75" right="0.7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Griffin</dc:creator>
  <cp:lastModifiedBy>DeGeus, Folena</cp:lastModifiedBy>
  <cp:lastPrinted>2019-03-11T18:35:14Z</cp:lastPrinted>
  <dcterms:created xsi:type="dcterms:W3CDTF">2003-02-21T16:55:00Z</dcterms:created>
  <dcterms:modified xsi:type="dcterms:W3CDTF">2025-07-25T17:31:37Z</dcterms:modified>
</cp:coreProperties>
</file>